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65" yWindow="65401" windowWidth="18705" windowHeight="15990" tabRatio="719" firstSheet="1" activeTab="4"/>
  </bookViews>
  <sheets>
    <sheet name="INFOS" sheetId="1" r:id="rId1"/>
    <sheet name="Prépa" sheetId="2" r:id="rId2"/>
    <sheet name="Particip" sheetId="3" r:id="rId3"/>
    <sheet name="Données" sheetId="4" r:id="rId4"/>
    <sheet name="Cl.J1+Gén." sheetId="5" r:id="rId5"/>
    <sheet name="Feuil1" sheetId="6" r:id="rId6"/>
  </sheets>
  <definedNames>
    <definedName name="Classement" localSheetId="4">'Cl.J1+Gén.'!$B$11:$X$22</definedName>
    <definedName name="Classement">#REF!</definedName>
    <definedName name="toto">#REF!</definedName>
    <definedName name="_xlnm.Print_Area" localSheetId="4">'Cl.J1+Gén.'!$A$1:$Y$37</definedName>
    <definedName name="_xlnm.Print_Area" localSheetId="3">'Données'!$A$3:$R$169</definedName>
    <definedName name="_xlnm.Print_Area" localSheetId="2">'Particip'!$A$3:$H$416</definedName>
    <definedName name="_xlnm.Print_Area" localSheetId="1">'Prépa'!$A$1:$O$62</definedName>
  </definedNames>
  <calcPr fullCalcOnLoad="1"/>
</workbook>
</file>

<file path=xl/sharedStrings.xml><?xml version="1.0" encoding="utf-8"?>
<sst xmlns="http://schemas.openxmlformats.org/spreadsheetml/2006/main" count="1134" uniqueCount="218">
  <si>
    <t>TITRE DE LA COMPETITION :</t>
  </si>
  <si>
    <t>Sous TITRE DE LA COMPETITION :</t>
  </si>
  <si>
    <t>NOM DES CLUBS :</t>
  </si>
  <si>
    <t>A</t>
  </si>
  <si>
    <t>B</t>
  </si>
  <si>
    <t>C</t>
  </si>
  <si>
    <t>D</t>
  </si>
  <si>
    <t>Rang</t>
  </si>
  <si>
    <t>CLUB</t>
  </si>
  <si>
    <t>Date et Lieu :</t>
  </si>
  <si>
    <t>AVANT TOUTES CHOSES, IL VOUS FAUT ACTUALISER LES TABLEAUX DES PAGES SUIVANTES COMME-SUIT:</t>
  </si>
  <si>
    <t>1:</t>
  </si>
  <si>
    <t>2:</t>
  </si>
  <si>
    <t>Nombre d'équipes:</t>
  </si>
  <si>
    <t>FOR ABN DIS</t>
  </si>
  <si>
    <t>Ind</t>
  </si>
  <si>
    <t>Fiche de composition d'Equipe</t>
  </si>
  <si>
    <t>NOM</t>
  </si>
  <si>
    <t>Prénom</t>
  </si>
  <si>
    <t>Personne autorisée à donner des conseils :</t>
  </si>
  <si>
    <t>CAPITAINE :</t>
  </si>
  <si>
    <t>DATE :</t>
  </si>
  <si>
    <t>Signature du Capitaine</t>
  </si>
  <si>
    <t>Si cette personne n'est pas le capitaine, ce dernier ne pourra pas donner de conseils dans les conditions fixées par la note de la règle de golf n°8</t>
  </si>
  <si>
    <t>Ind. Arr.</t>
  </si>
  <si>
    <r>
      <t xml:space="preserve">REMPLIR CETTE FEUILLE ( par ordre d'index) AVEC LES NOMS, PRENOMS DES JOUEURS ET LEUR </t>
    </r>
    <r>
      <rPr>
        <b/>
        <u val="single"/>
        <sz val="14"/>
        <color indexed="10"/>
        <rFont val="Arial"/>
        <family val="2"/>
      </rPr>
      <t>INDEX AVEC DECIMALE</t>
    </r>
    <r>
      <rPr>
        <b/>
        <sz val="14"/>
        <color indexed="10"/>
        <rFont val="Arial"/>
        <family val="2"/>
      </rPr>
      <t xml:space="preserve">, L'ARRONDI SE FAIT AUTOMATIQUEMENT   </t>
    </r>
  </si>
  <si>
    <t>TABLEAU DE RESULTATS</t>
  </si>
  <si>
    <t>Score Jour 1</t>
  </si>
  <si>
    <t>Score Jour 2</t>
  </si>
  <si>
    <t>TOTAL</t>
  </si>
  <si>
    <t>1er Dép.</t>
  </si>
  <si>
    <t>2ème Dép.</t>
  </si>
  <si>
    <t>3ème Dép.</t>
  </si>
  <si>
    <t xml:space="preserve">TOTAL: </t>
  </si>
  <si>
    <t>Tour 1</t>
  </si>
  <si>
    <r>
      <t xml:space="preserve">UNE FOIS QUE VOS TABLEAUX SONT ADAPTES AU NOMBRE D'EQUIPES PARTICIPANTES ET AU NOMBRE D'EQUIPES QUALIFIEES, COPIEZ CE FICHIER SUR LE DISQUE DUR. </t>
    </r>
    <r>
      <rPr>
        <b/>
        <sz val="12"/>
        <color indexed="10"/>
        <rFont val="Arial"/>
        <family val="2"/>
      </rPr>
      <t>ATTENTION:</t>
    </r>
    <r>
      <rPr>
        <sz val="12"/>
        <color indexed="10"/>
        <rFont val="Arial"/>
        <family val="2"/>
      </rPr>
      <t xml:space="preserve"> </t>
    </r>
    <r>
      <rPr>
        <b/>
        <u val="single"/>
        <sz val="12"/>
        <color indexed="10"/>
        <rFont val="Arial"/>
        <family val="2"/>
      </rPr>
      <t>SI VOUS CHANGEZ LE NOM DE CE FICHIER, LES MACROS AFFECTEES AUX BOUTONS CI-DESSUS AINSI QUE LES CLASSEMENTS NE FONCTIONNERONT PLUS</t>
    </r>
    <r>
      <rPr>
        <b/>
        <sz val="12"/>
        <color indexed="10"/>
        <rFont val="Arial"/>
        <family val="2"/>
      </rPr>
      <t>.</t>
    </r>
    <r>
      <rPr>
        <sz val="12"/>
        <rFont val="Arial"/>
        <family val="2"/>
      </rPr>
      <t xml:space="preserve"> VOUS POUVEZ FAIRE DES SAUVEGARDES SUR DISQUETTE  AU FUR ET A MESURE QUE LA COMPETITION AVANCE. POUR PALLIER UNE PANNE TOTALE D'INFORMATIQUE PENDANT LA COMPETITION, IMPRIMEZ TOUTES LES FEUILLES VIERGES POUR POUVOIR, LE CAS ECHEANT, TRAVAILLER EN MANUEL.</t>
    </r>
  </si>
  <si>
    <t xml:space="preserve">REMPLIR CETTE FEUILLE AVEC LE TITRE DE LA COMPETITION ET LE NOM DES CLUBS PARTICIPANT DE PREFERENCE DANS L'ORDRE DES DEPARTS OU PAR ORDRE ALPHABETIQUE.LES FEUILLES SONT PROTEGEES, EN CAS DE BESOIN UTILISER: JBDB </t>
  </si>
  <si>
    <t>CETTE FEUILLE SE REMPLIT AUTOMATIQUEMENT AVEC LES INFORMATIONS DES FEUILLES "Tour1" ET "Tour2".VOUS POUVEZ, SI NECESSAIRE, FAIRE APPARAITRE  OU MASQUER LES DEPARTAGES EN CLIQUANT SUR LES BOUTONS CONCERNES</t>
  </si>
  <si>
    <t>Nombre d'équipes montant en 3ème Division:</t>
  </si>
  <si>
    <t>JOUEUSES 1er JOUR</t>
  </si>
  <si>
    <t>JOUEUSES 2ème JOUR</t>
  </si>
  <si>
    <t>Equipières du club de :</t>
  </si>
  <si>
    <t>CE PETIT PROGRAMME EST FAIT POUR VOUS FACILITER LA GESTION DES INTERCLUBS PAR EQUIPES PROMOTION MID AMATEURS DAMES SELON LA FORME DE JEU PRECONISEE PAR LA FFGOLF</t>
  </si>
  <si>
    <t>DIS</t>
  </si>
  <si>
    <t>Si le nombre de vagues complètes à la fin du 2ème Tour est inférieur à 4, inscrire le nombre de vagues complètes ci-contre (mini 3) :
Attention à ne pas mettre de score dans les cases grises qui apparaissent si le nombre de vagues est inférieur à 4</t>
  </si>
  <si>
    <r>
      <t>Cliquez dans la cellule du nom du joueur puis sur la fléche et choisir le nom dans le menu déroulant.</t>
    </r>
    <r>
      <rPr>
        <b/>
        <u val="single"/>
        <sz val="14"/>
        <color indexed="62"/>
        <rFont val="Arial"/>
        <family val="2"/>
      </rPr>
      <t xml:space="preserve"> </t>
    </r>
    <r>
      <rPr>
        <b/>
        <u val="single"/>
        <sz val="14"/>
        <color indexed="13"/>
        <rFont val="Arial"/>
        <family val="2"/>
      </rPr>
      <t>Vous pouvez, au choix, soit rentrer directement le score du joueur soit, en faisant "click droit" sur la cellule, rentrer la carte de score</t>
    </r>
    <r>
      <rPr>
        <b/>
        <sz val="14"/>
        <color indexed="10"/>
        <rFont val="Arial"/>
        <family val="2"/>
      </rPr>
      <t>.En</t>
    </r>
    <r>
      <rPr>
        <b/>
        <sz val="14"/>
        <color indexed="10"/>
        <rFont val="Arial"/>
        <family val="2"/>
      </rPr>
      <t xml:space="preserve"> cas de forfait, abandon ou disqualification, inscrire: FOR,ABN ou DIS dans la colonne de score.LES CALCULS SONT FAITS AUTOMATIQUEMENT. POUR OBTENIR LE CLASSEMENT PROVISOIRE OU DEFINITIF, CLIQUER SUR LE BOUTON CI-DESSOUS.</t>
    </r>
  </si>
  <si>
    <r>
      <t>EN FONCTION DU NOMBRE D'EQUIPES INSCRITES ( DE</t>
    </r>
    <r>
      <rPr>
        <sz val="12"/>
        <rFont val="Arial"/>
        <family val="2"/>
      </rPr>
      <t xml:space="preserve"> </t>
    </r>
    <r>
      <rPr>
        <b/>
        <sz val="12"/>
        <rFont val="Arial"/>
        <family val="2"/>
      </rPr>
      <t>4</t>
    </r>
    <r>
      <rPr>
        <u val="single"/>
        <sz val="12"/>
        <rFont val="Arial"/>
        <family val="2"/>
      </rPr>
      <t xml:space="preserve"> A 2</t>
    </r>
    <r>
      <rPr>
        <b/>
        <sz val="12"/>
        <rFont val="Arial"/>
        <family val="2"/>
      </rPr>
      <t>4</t>
    </r>
    <r>
      <rPr>
        <u val="single"/>
        <sz val="12"/>
        <rFont val="Arial"/>
        <family val="2"/>
      </rPr>
      <t xml:space="preserve"> POSSIBLES), CLIQUEZ SUR LE BOUTON CORRESPONDANT CI-DESSOUS. </t>
    </r>
    <r>
      <rPr>
        <u val="single"/>
        <sz val="12"/>
        <color indexed="10"/>
        <rFont val="Arial"/>
        <family val="2"/>
      </rPr>
      <t>SI LE PROGRAMME VOUS DEMANDE UN MOT DE PASSE, TAPER: JBDB EN LETTRES MAJUSCULES.</t>
    </r>
  </si>
  <si>
    <t>Joueuses de la 1ère Journée</t>
  </si>
  <si>
    <t>Joueuses de la 2ème Journée</t>
  </si>
  <si>
    <t>Tour 2</t>
  </si>
  <si>
    <t>00</t>
  </si>
  <si>
    <t>000000</t>
  </si>
  <si>
    <t>INTERCLUBS PAR EQUIPES PROMOTION MID-AM DAMES</t>
  </si>
  <si>
    <t>Ligues de Bretagne - Cente Val de Loire - Pays de la Loire</t>
  </si>
  <si>
    <t>10-11 juin 2017   Golf de SABLE-SOLESMES</t>
  </si>
  <si>
    <t>ALENCON/ARCONNA</t>
  </si>
  <si>
    <t>CHARDON Isabelle</t>
  </si>
  <si>
    <t>LACROIX Sylvie</t>
  </si>
  <si>
    <t>RICHARD Mireille</t>
  </si>
  <si>
    <t>BLATRIE Dominique</t>
  </si>
  <si>
    <t>JAMIN Madeleine</t>
  </si>
  <si>
    <t>FABLET Marina</t>
  </si>
  <si>
    <t>ANGERS</t>
  </si>
  <si>
    <t>LE RAY Sylvie</t>
  </si>
  <si>
    <t>CESARI Claire</t>
  </si>
  <si>
    <t>CREUZÉ Valérie</t>
  </si>
  <si>
    <t>HUSARD Fanou</t>
  </si>
  <si>
    <t>NANEIX Brigitte</t>
  </si>
  <si>
    <t>DEREMAUX Pascale</t>
  </si>
  <si>
    <t>MARTY Isabelle</t>
  </si>
  <si>
    <t>BOORN Elizabeth</t>
  </si>
  <si>
    <t>ANJOU</t>
  </si>
  <si>
    <t>ESNAULT Marielle</t>
  </si>
  <si>
    <t>VIALATOU Dominique</t>
  </si>
  <si>
    <t>RODALLEC Anita</t>
  </si>
  <si>
    <t>RAYER Bernadette</t>
  </si>
  <si>
    <t>GARANDEAU Nicole</t>
  </si>
  <si>
    <t>MICHEL Martine</t>
  </si>
  <si>
    <t>FROSTIN Armelle</t>
  </si>
  <si>
    <t>EVENO Gabrielle</t>
  </si>
  <si>
    <t>BAUGE</t>
  </si>
  <si>
    <t>L'HOSTIS Annie</t>
  </si>
  <si>
    <t>LEFOIE Karine</t>
  </si>
  <si>
    <t>QUESSON Véronique</t>
  </si>
  <si>
    <t>FRAPREAU Colette</t>
  </si>
  <si>
    <t>FOURIER Claudie</t>
  </si>
  <si>
    <t>ALASOEUR Anita</t>
  </si>
  <si>
    <t>CHAUVEL Yung</t>
  </si>
  <si>
    <t>SOUEF Isabelle</t>
  </si>
  <si>
    <t>BOIS D'O</t>
  </si>
  <si>
    <t>ECOLLAN Laura</t>
  </si>
  <si>
    <t>TREMBLAY Fabienne</t>
  </si>
  <si>
    <t>REGEON Catherine</t>
  </si>
  <si>
    <t>TERJAN Chantal</t>
  </si>
  <si>
    <t>BABILLIOT Marie-Catherine</t>
  </si>
  <si>
    <t>HOUGUET Chantal</t>
  </si>
  <si>
    <t>JOSSE Marie-Chri</t>
  </si>
  <si>
    <t>LEGER Marie-Francoise</t>
  </si>
  <si>
    <t>BOURGES</t>
  </si>
  <si>
    <t>CHANTEFORT Valérie</t>
  </si>
  <si>
    <t>LICHON Elisabeth</t>
  </si>
  <si>
    <t>MOINDROT Veronique</t>
  </si>
  <si>
    <t>THIAULT Pauline</t>
  </si>
  <si>
    <t>BROSSIN Catherine</t>
  </si>
  <si>
    <t>GLORIETTE</t>
  </si>
  <si>
    <t>MILLET Isabelle</t>
  </si>
  <si>
    <t>GEORGE Catherine</t>
  </si>
  <si>
    <t>BARRON Nathalie</t>
  </si>
  <si>
    <t>NARDY Marie José</t>
  </si>
  <si>
    <t>CHAUSSONNIERE Catherine</t>
  </si>
  <si>
    <t>REMBLIERE Anne</t>
  </si>
  <si>
    <t>LAVAL</t>
  </si>
  <si>
    <t>NAIRIERE Dominique</t>
  </si>
  <si>
    <t>MARSOLLIER Elyane</t>
  </si>
  <si>
    <t>BESTION DE CAMBOULAS Marie</t>
  </si>
  <si>
    <t>BOUREL Catherine</t>
  </si>
  <si>
    <t>COURTAIS Marie</t>
  </si>
  <si>
    <t>BENDER Magali</t>
  </si>
  <si>
    <t>HUBERT Marie-Christine</t>
  </si>
  <si>
    <t>CHAUVAT Sylvie</t>
  </si>
  <si>
    <t>NANTES ERDRE</t>
  </si>
  <si>
    <t>TRICHET Eglantine</t>
  </si>
  <si>
    <t>POINTEAU Sophie</t>
  </si>
  <si>
    <t>BERRA Marie Anne</t>
  </si>
  <si>
    <t>FRIOUX Christelle</t>
  </si>
  <si>
    <t>ALIS Françoise</t>
  </si>
  <si>
    <t>PRESSE Christiane</t>
  </si>
  <si>
    <t>NANTES VIGNEUX</t>
  </si>
  <si>
    <t>DE LAUNAY DE LAPERRIERE Béatrice</t>
  </si>
  <si>
    <t>LE POMELLEC Marie-Laure</t>
  </si>
  <si>
    <t>CALVAR Pascale</t>
  </si>
  <si>
    <t>BERT Chantal</t>
  </si>
  <si>
    <t>ORLEANS DONNERY</t>
  </si>
  <si>
    <t>DELAMARRE Hélène</t>
  </si>
  <si>
    <t>BAGLAND Francoise</t>
  </si>
  <si>
    <t>BREUVART Christine</t>
  </si>
  <si>
    <t>BIMBENET Pascale</t>
  </si>
  <si>
    <t>MAINGUET Odile</t>
  </si>
  <si>
    <t>MACHADO Grazia</t>
  </si>
  <si>
    <t>BERGAMO Vanessa</t>
  </si>
  <si>
    <t>PLOEMEUR</t>
  </si>
  <si>
    <t>OLLITRAULT Nelly</t>
  </si>
  <si>
    <t>DONVAL Françoise</t>
  </si>
  <si>
    <t>DERRIEN Pascaline</t>
  </si>
  <si>
    <t>ROBIC Marie-Hélène</t>
  </si>
  <si>
    <t>LE HELLO Anne</t>
  </si>
  <si>
    <t>GIQUEL Catherine</t>
  </si>
  <si>
    <t>GUYADER Françoise</t>
  </si>
  <si>
    <t>VIARIS DE LESEGNO Dominique</t>
  </si>
  <si>
    <t>RHUYS KERVER</t>
  </si>
  <si>
    <t>BORIS Pascale</t>
  </si>
  <si>
    <t>FOURNY Brigitte</t>
  </si>
  <si>
    <t>COSTE Sylvie</t>
  </si>
  <si>
    <t>BERNARD Françoise</t>
  </si>
  <si>
    <t>HOLLIER-LAROUSSE Véronique</t>
  </si>
  <si>
    <t>GARCIA Jany</t>
  </si>
  <si>
    <t>MERCIER Sandra</t>
  </si>
  <si>
    <t>ROCHERS SEVIGNE</t>
  </si>
  <si>
    <t>FRENOT Céline</t>
  </si>
  <si>
    <t>RAYNARD Christine</t>
  </si>
  <si>
    <t>DUSSOUS Isabelle</t>
  </si>
  <si>
    <t>BAUDOUIN Sylvie</t>
  </si>
  <si>
    <t>CROIZEAN Karine</t>
  </si>
  <si>
    <t>DUBOIS Frédérique</t>
  </si>
  <si>
    <t>LE DEVEHAT Anne</t>
  </si>
  <si>
    <t>JIDOUARD Catherine</t>
  </si>
  <si>
    <t>SABLE SOLESMES</t>
  </si>
  <si>
    <t>SALESKY Christine</t>
  </si>
  <si>
    <t>OUTIN Françoise</t>
  </si>
  <si>
    <t>CHEVY Maryvonne</t>
  </si>
  <si>
    <t>DELABORDE Sylvie</t>
  </si>
  <si>
    <t>SARKISSIANTZ Monique</t>
  </si>
  <si>
    <t>GILBERT Isabelle</t>
  </si>
  <si>
    <t>SANCERRE</t>
  </si>
  <si>
    <t>RAZAFINDRAKOTO Nadeche</t>
  </si>
  <si>
    <t>JOUOT Claude</t>
  </si>
  <si>
    <t>LE GUIDEC Jacqueline</t>
  </si>
  <si>
    <t>DAUBIE Marie-Claire</t>
  </si>
  <si>
    <t>TUYGIL Valérie</t>
  </si>
  <si>
    <t>CRONIER Danielle</t>
  </si>
  <si>
    <t>CHOLLET Chantal</t>
  </si>
  <si>
    <t>SARGE/LE MANS</t>
  </si>
  <si>
    <t>GAUTIER Catherine</t>
  </si>
  <si>
    <t>OLLU Soizic</t>
  </si>
  <si>
    <t>VOISIN Marie-Claude</t>
  </si>
  <si>
    <t>TA VAN THINH Laure</t>
  </si>
  <si>
    <t>BAUDCHON Martine</t>
  </si>
  <si>
    <t>LEZLA Elisabeth</t>
  </si>
  <si>
    <t>SINEAU Caroline</t>
  </si>
  <si>
    <t>VERNET Marie-Noelle</t>
  </si>
  <si>
    <t>VAL QUEVEN</t>
  </si>
  <si>
    <t>PAUL Annie</t>
  </si>
  <si>
    <t>KERMARREC Wanda</t>
  </si>
  <si>
    <t>MARTIN Françoise</t>
  </si>
  <si>
    <t>NAVINER Jocelyne</t>
  </si>
  <si>
    <t>LE JONCOUR Marie</t>
  </si>
  <si>
    <t>HERVE Gwenaelle</t>
  </si>
  <si>
    <t>MARMORAT Colette</t>
  </si>
  <si>
    <t>LE GALLO Jacqueline</t>
  </si>
  <si>
    <t>FOR</t>
  </si>
  <si>
    <t>205170187</t>
  </si>
  <si>
    <t>199172186</t>
  </si>
  <si>
    <t>203181185</t>
  </si>
  <si>
    <t>209170193</t>
  </si>
  <si>
    <t>220180189</t>
  </si>
  <si>
    <t>201183188</t>
  </si>
  <si>
    <t>211186190</t>
  </si>
  <si>
    <t>219180190</t>
  </si>
  <si>
    <t>225172199</t>
  </si>
  <si>
    <t>235186196</t>
  </si>
  <si>
    <t>214184204</t>
  </si>
  <si>
    <t>214194200</t>
  </si>
  <si>
    <t>230183201</t>
  </si>
  <si>
    <t>225189208</t>
  </si>
  <si>
    <t>220196206</t>
  </si>
  <si>
    <t>241194203</t>
  </si>
  <si>
    <t>222198208</t>
  </si>
  <si>
    <t>999180225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</si>
</sst>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h:mm"/>
    <numFmt numFmtId="174" formatCode="0.0"/>
    <numFmt numFmtId="175" formatCode="&quot;Vrai&quot;;&quot;Vrai&quot;;&quot;Faux&quot;"/>
    <numFmt numFmtId="176" formatCode="&quot;Actif&quot;;&quot;Actif&quot;;&quot;Inactif&quot;"/>
    <numFmt numFmtId="177" formatCode="d/m"/>
    <numFmt numFmtId="178" formatCode="mmm\-yyyy"/>
  </numFmts>
  <fonts count="68">
    <font>
      <sz val="10"/>
      <name val="Arial"/>
      <family val="0"/>
    </font>
    <font>
      <sz val="14"/>
      <name val="Arial"/>
      <family val="2"/>
    </font>
    <font>
      <sz val="16"/>
      <name val="Arial"/>
      <family val="2"/>
    </font>
    <font>
      <sz val="12"/>
      <name val="Arial"/>
      <family val="2"/>
    </font>
    <font>
      <b/>
      <sz val="10"/>
      <name val="Arial"/>
      <family val="2"/>
    </font>
    <font>
      <b/>
      <sz val="12"/>
      <name val="Arial"/>
      <family val="2"/>
    </font>
    <font>
      <b/>
      <sz val="14"/>
      <name val="Arial"/>
      <family val="2"/>
    </font>
    <font>
      <i/>
      <sz val="14"/>
      <name val="Arial"/>
      <family val="2"/>
    </font>
    <font>
      <b/>
      <sz val="18"/>
      <name val="Arial"/>
      <family val="2"/>
    </font>
    <font>
      <b/>
      <sz val="16"/>
      <name val="Arial"/>
      <family val="2"/>
    </font>
    <font>
      <b/>
      <u val="single"/>
      <sz val="14"/>
      <name val="Arial"/>
      <family val="2"/>
    </font>
    <font>
      <i/>
      <sz val="12"/>
      <name val="Arial"/>
      <family val="2"/>
    </font>
    <font>
      <b/>
      <u val="single"/>
      <sz val="18"/>
      <name val="Arial"/>
      <family val="2"/>
    </font>
    <font>
      <b/>
      <sz val="12"/>
      <color indexed="10"/>
      <name val="Arial"/>
      <family val="2"/>
    </font>
    <font>
      <u val="single"/>
      <sz val="12"/>
      <name val="Arial"/>
      <family val="2"/>
    </font>
    <font>
      <u val="single"/>
      <sz val="10"/>
      <name val="Arial"/>
      <family val="2"/>
    </font>
    <font>
      <sz val="7"/>
      <name val="Arial"/>
      <family val="2"/>
    </font>
    <font>
      <sz val="12"/>
      <color indexed="10"/>
      <name val="Arial"/>
      <family val="2"/>
    </font>
    <font>
      <b/>
      <u val="single"/>
      <sz val="12"/>
      <color indexed="10"/>
      <name val="Arial"/>
      <family val="2"/>
    </font>
    <font>
      <u val="single"/>
      <sz val="10"/>
      <color indexed="12"/>
      <name val="Arial"/>
      <family val="2"/>
    </font>
    <font>
      <u val="single"/>
      <sz val="10"/>
      <color indexed="36"/>
      <name val="Arial"/>
      <family val="2"/>
    </font>
    <font>
      <b/>
      <sz val="14"/>
      <color indexed="10"/>
      <name val="Arial"/>
      <family val="2"/>
    </font>
    <font>
      <b/>
      <u val="single"/>
      <sz val="22"/>
      <name val="Arial"/>
      <family val="2"/>
    </font>
    <font>
      <b/>
      <u val="single"/>
      <sz val="14"/>
      <color indexed="10"/>
      <name val="Arial"/>
      <family val="2"/>
    </font>
    <font>
      <u val="single"/>
      <sz val="12"/>
      <color indexed="10"/>
      <name val="Arial"/>
      <family val="2"/>
    </font>
    <font>
      <b/>
      <sz val="12"/>
      <color indexed="9"/>
      <name val="Arial"/>
      <family val="2"/>
    </font>
    <font>
      <b/>
      <sz val="16"/>
      <color indexed="10"/>
      <name val="Arial"/>
      <family val="2"/>
    </font>
    <font>
      <b/>
      <sz val="13"/>
      <name val="Arial"/>
      <family val="2"/>
    </font>
    <font>
      <sz val="13"/>
      <name val="Arial"/>
      <family val="2"/>
    </font>
    <font>
      <b/>
      <sz val="20"/>
      <color indexed="10"/>
      <name val="Arial"/>
      <family val="2"/>
    </font>
    <font>
      <b/>
      <u val="single"/>
      <sz val="14"/>
      <color indexed="62"/>
      <name val="Arial"/>
      <family val="2"/>
    </font>
    <font>
      <b/>
      <u val="single"/>
      <sz val="14"/>
      <color indexed="13"/>
      <name val="Arial"/>
      <family val="2"/>
    </font>
    <font>
      <b/>
      <u val="single"/>
      <sz val="13"/>
      <color indexed="17"/>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ck"/>
      <right style="thin"/>
      <top style="thin"/>
      <bottom style="thin"/>
    </border>
    <border>
      <left style="double"/>
      <right style="double"/>
      <top style="double"/>
      <bottom style="double"/>
    </border>
    <border>
      <left style="thin"/>
      <right style="thin"/>
      <top style="thin"/>
      <bottom style="double"/>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ck"/>
      <bottom style="thin"/>
    </border>
    <border>
      <left>
        <color indexed="63"/>
      </left>
      <right>
        <color indexed="63"/>
      </right>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double"/>
      <right style="double"/>
      <top style="thin"/>
      <bottom style="thin"/>
    </border>
    <border>
      <left style="medium"/>
      <right style="medium"/>
      <top style="thin"/>
      <bottom style="thin"/>
    </border>
    <border>
      <left style="double"/>
      <right>
        <color indexed="63"/>
      </right>
      <top style="double"/>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double"/>
      <bottom style="thin"/>
    </border>
    <border>
      <left style="medium"/>
      <right style="medium"/>
      <top style="double"/>
      <bottom>
        <color indexed="63"/>
      </bottom>
    </border>
    <border>
      <left style="double"/>
      <right style="double"/>
      <top style="double"/>
      <bottom style="thin"/>
    </border>
    <border>
      <left>
        <color indexed="63"/>
      </left>
      <right style="thin"/>
      <top style="double"/>
      <bottom>
        <color indexed="63"/>
      </bottom>
    </border>
    <border>
      <left>
        <color indexed="63"/>
      </left>
      <right style="thin"/>
      <top>
        <color indexed="63"/>
      </top>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uble"/>
      <bottom style="thin"/>
    </border>
    <border>
      <left style="medium"/>
      <right style="medium"/>
      <top style="double"/>
      <bottom style="thin"/>
    </border>
    <border>
      <left style="thin"/>
      <right>
        <color indexed="63"/>
      </right>
      <top style="double"/>
      <bottom>
        <color indexed="63"/>
      </bottom>
    </border>
    <border>
      <left style="thin"/>
      <right>
        <color indexed="63"/>
      </right>
      <top>
        <color indexed="63"/>
      </top>
      <bottom style="double"/>
    </border>
    <border>
      <left style="thin"/>
      <right style="double"/>
      <top style="double"/>
      <bottom style="thin"/>
    </border>
    <border>
      <left style="thin"/>
      <right style="double"/>
      <top style="thin"/>
      <bottom style="thin"/>
    </border>
    <border>
      <left style="double"/>
      <right>
        <color indexed="63"/>
      </right>
      <top style="thin"/>
      <bottom style="thin"/>
    </border>
    <border>
      <left>
        <color indexed="63"/>
      </left>
      <right style="double"/>
      <top style="double"/>
      <bottom style="thin"/>
    </border>
    <border>
      <left>
        <color indexed="63"/>
      </left>
      <right style="double"/>
      <top style="thin"/>
      <bottom style="thin"/>
    </border>
    <border>
      <left style="double"/>
      <right style="thin"/>
      <top style="thin"/>
      <bottom style="double"/>
    </border>
    <border>
      <left style="thin"/>
      <right style="double"/>
      <top style="thin"/>
      <bottom style="double"/>
    </border>
    <border>
      <left style="double"/>
      <right style="thin"/>
      <top style="double"/>
      <bottom style="thin"/>
    </border>
    <border>
      <left style="double"/>
      <right style="thin"/>
      <top style="thin"/>
      <bottom style="thin"/>
    </border>
    <border>
      <left>
        <color indexed="63"/>
      </left>
      <right>
        <color indexed="63"/>
      </right>
      <top style="double"/>
      <bottom style="thin"/>
    </border>
    <border>
      <left style="double"/>
      <right style="double"/>
      <top style="double"/>
      <bottom>
        <color indexed="63"/>
      </bottom>
    </border>
    <border>
      <left style="thin"/>
      <right>
        <color indexed="63"/>
      </right>
      <top>
        <color indexed="63"/>
      </top>
      <bottom>
        <color indexed="63"/>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double"/>
      <right>
        <color indexed="63"/>
      </right>
      <top style="double"/>
      <bottom style="thin"/>
    </border>
    <border>
      <left style="double"/>
      <right>
        <color indexed="63"/>
      </right>
      <top style="thin"/>
      <bottom style="double"/>
    </border>
    <border>
      <left>
        <color indexed="63"/>
      </left>
      <right style="double"/>
      <top style="thin"/>
      <bottom style="double"/>
    </border>
    <border>
      <left style="double"/>
      <right style="double"/>
      <top style="thin"/>
      <bottom>
        <color indexed="63"/>
      </bottom>
    </border>
    <border>
      <left style="double"/>
      <right style="double"/>
      <top>
        <color indexed="63"/>
      </top>
      <bottom style="double"/>
    </border>
    <border>
      <left style="thin"/>
      <right style="thin"/>
      <top style="double"/>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99">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5" fillId="0" borderId="0"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pplyProtection="1">
      <alignment/>
      <protection/>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8" fillId="0" borderId="1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0" fillId="0" borderId="14" xfId="0" applyBorder="1" applyAlignment="1" applyProtection="1">
      <alignment horizontal="left" vertical="center"/>
      <protection/>
    </xf>
    <xf numFmtId="0" fontId="3" fillId="0" borderId="15" xfId="0" applyFont="1" applyBorder="1" applyAlignment="1" applyProtection="1">
      <alignment horizontal="center" vertical="center"/>
      <protection/>
    </xf>
    <xf numFmtId="0" fontId="0" fillId="0" borderId="16" xfId="0" applyBorder="1" applyAlignment="1" applyProtection="1">
      <alignment horizontal="left" vertical="center"/>
      <protection/>
    </xf>
    <xf numFmtId="0" fontId="11" fillId="0" borderId="0" xfId="0" applyFont="1" applyBorder="1" applyAlignment="1" applyProtection="1">
      <alignment horizontal="center" vertical="center"/>
      <protection/>
    </xf>
    <xf numFmtId="0" fontId="0" fillId="0" borderId="0" xfId="0" applyBorder="1" applyAlignment="1">
      <alignment horizontal="center"/>
    </xf>
    <xf numFmtId="0" fontId="3"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8" xfId="0" applyFont="1" applyBorder="1" applyAlignment="1" applyProtection="1">
      <alignment horizontal="left" vertical="center"/>
      <protection/>
    </xf>
    <xf numFmtId="0" fontId="0" fillId="0" borderId="16" xfId="0"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 fillId="0" borderId="16"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0" fontId="0" fillId="0" borderId="16" xfId="0" applyBorder="1" applyAlignment="1" applyProtection="1">
      <alignment horizontal="right" vertical="center"/>
      <protection/>
    </xf>
    <xf numFmtId="49" fontId="1" fillId="0" borderId="0" xfId="0" applyNumberFormat="1" applyFont="1" applyAlignment="1">
      <alignment horizontal="right" vertical="top"/>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4" fillId="0" borderId="0" xfId="0" applyFont="1" applyAlignment="1">
      <alignment horizontal="center" vertical="top" wrapText="1"/>
    </xf>
    <xf numFmtId="0" fontId="15" fillId="0" borderId="0" xfId="0" applyFont="1" applyAlignment="1">
      <alignment vertical="top" wrapText="1"/>
    </xf>
    <xf numFmtId="0" fontId="4" fillId="0" borderId="0" xfId="0" applyFont="1" applyAlignment="1" applyProtection="1">
      <alignment horizontal="center" vertical="center"/>
      <protection/>
    </xf>
    <xf numFmtId="49" fontId="6" fillId="0" borderId="0" xfId="0" applyNumberFormat="1" applyFont="1" applyAlignment="1">
      <alignment horizontal="right" vertical="top"/>
    </xf>
    <xf numFmtId="0" fontId="6" fillId="0" borderId="21" xfId="0" applyFont="1" applyBorder="1" applyAlignment="1" applyProtection="1">
      <alignment horizontal="center" vertical="center"/>
      <protection/>
    </xf>
    <xf numFmtId="0" fontId="5" fillId="0" borderId="0" xfId="0" applyFont="1" applyBorder="1" applyAlignment="1" applyProtection="1">
      <alignment horizontal="center"/>
      <protection/>
    </xf>
    <xf numFmtId="1" fontId="1" fillId="0" borderId="26" xfId="0" applyNumberFormat="1" applyFont="1" applyBorder="1" applyAlignment="1" applyProtection="1">
      <alignment horizontal="center" vertical="center"/>
      <protection/>
    </xf>
    <xf numFmtId="1" fontId="0" fillId="0" borderId="0" xfId="0" applyNumberFormat="1" applyAlignment="1" applyProtection="1">
      <alignment/>
      <protection/>
    </xf>
    <xf numFmtId="0" fontId="0" fillId="0" borderId="27" xfId="0" applyBorder="1" applyAlignment="1">
      <alignment horizontal="center" vertical="center"/>
    </xf>
    <xf numFmtId="0" fontId="6" fillId="0" borderId="27" xfId="0" applyFont="1" applyBorder="1" applyAlignment="1" applyProtection="1">
      <alignment horizontal="center" vertical="center"/>
      <protection/>
    </xf>
    <xf numFmtId="0" fontId="6" fillId="0" borderId="27" xfId="0" applyFont="1" applyBorder="1" applyAlignment="1">
      <alignment horizontal="center" vertical="center"/>
    </xf>
    <xf numFmtId="0" fontId="6" fillId="0" borderId="28"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6" fillId="0" borderId="29" xfId="0" applyFont="1" applyBorder="1" applyAlignment="1">
      <alignment horizontal="left" vertical="center" wrapText="1"/>
    </xf>
    <xf numFmtId="0" fontId="1" fillId="0" borderId="30" xfId="0" applyFont="1" applyFill="1" applyBorder="1" applyAlignment="1" applyProtection="1">
      <alignment horizontal="centerContinuous" vertical="center"/>
      <protection/>
    </xf>
    <xf numFmtId="1" fontId="1" fillId="0" borderId="31" xfId="0" applyNumberFormat="1" applyFont="1" applyBorder="1" applyAlignment="1" applyProtection="1">
      <alignment horizontal="centerContinuous" vertical="center"/>
      <protection/>
    </xf>
    <xf numFmtId="0" fontId="0" fillId="0" borderId="32" xfId="0" applyBorder="1" applyAlignment="1" applyProtection="1">
      <alignment vertical="center"/>
      <protection/>
    </xf>
    <xf numFmtId="0" fontId="7" fillId="0" borderId="31" xfId="0" applyFont="1" applyBorder="1" applyAlignment="1" applyProtection="1">
      <alignment horizontal="left" vertical="center"/>
      <protection/>
    </xf>
    <xf numFmtId="0" fontId="0" fillId="0" borderId="31" xfId="0" applyBorder="1" applyAlignment="1" applyProtection="1">
      <alignment horizontal="left" vertical="center"/>
      <protection/>
    </xf>
    <xf numFmtId="14" fontId="0" fillId="0" borderId="0" xfId="0" applyNumberFormat="1" applyFont="1" applyBorder="1" applyAlignment="1" applyProtection="1">
      <alignment horizontal="left" vertical="center" wrapText="1"/>
      <protection locked="0"/>
    </xf>
    <xf numFmtId="0" fontId="0" fillId="0" borderId="0" xfId="0" applyAlignment="1">
      <alignment horizontal="centerContinuous" vertical="center" wrapText="1"/>
    </xf>
    <xf numFmtId="0" fontId="0" fillId="0" borderId="0" xfId="0" applyAlignment="1" applyProtection="1">
      <alignment horizontal="centerContinuous" vertical="center" wrapText="1"/>
      <protection/>
    </xf>
    <xf numFmtId="0" fontId="6" fillId="0" borderId="33" xfId="0" applyFont="1" applyBorder="1" applyAlignment="1" applyProtection="1">
      <alignment horizontal="center" vertical="center" wrapText="1"/>
      <protection/>
    </xf>
    <xf numFmtId="1" fontId="6" fillId="0" borderId="34" xfId="0" applyNumberFormat="1" applyFont="1" applyBorder="1" applyAlignment="1" applyProtection="1">
      <alignment horizontal="center" vertical="center"/>
      <protection/>
    </xf>
    <xf numFmtId="174" fontId="1" fillId="0" borderId="15"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xf>
    <xf numFmtId="0" fontId="0" fillId="0" borderId="35" xfId="0" applyBorder="1" applyAlignment="1" applyProtection="1">
      <alignment horizontal="center" vertical="center"/>
      <protection/>
    </xf>
    <xf numFmtId="0" fontId="1" fillId="0" borderId="0" xfId="0" applyFont="1" applyFill="1" applyBorder="1" applyAlignment="1" applyProtection="1">
      <alignment horizontal="centerContinuous" vertical="center"/>
      <protection/>
    </xf>
    <xf numFmtId="1" fontId="1" fillId="0" borderId="0" xfId="0" applyNumberFormat="1"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174" fontId="1" fillId="0" borderId="15" xfId="0" applyNumberFormat="1"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0" fillId="0" borderId="0" xfId="0" applyAlignment="1" applyProtection="1">
      <alignment horizontal="center"/>
      <protection/>
    </xf>
    <xf numFmtId="0" fontId="0" fillId="0" borderId="0" xfId="0" applyBorder="1" applyAlignment="1" applyProtection="1">
      <alignment/>
      <protection/>
    </xf>
    <xf numFmtId="174" fontId="1" fillId="0" borderId="36" xfId="0" applyNumberFormat="1"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25" fillId="33" borderId="37" xfId="0" applyFont="1" applyFill="1" applyBorder="1" applyAlignment="1" applyProtection="1">
      <alignment horizontal="center"/>
      <protection locked="0"/>
    </xf>
    <xf numFmtId="0" fontId="5" fillId="0" borderId="38" xfId="0" applyFont="1" applyBorder="1" applyAlignment="1" applyProtection="1">
      <alignment horizontal="center" vertical="center"/>
      <protection/>
    </xf>
    <xf numFmtId="0" fontId="0" fillId="0" borderId="0" xfId="0" applyAlignment="1">
      <alignment vertical="center"/>
    </xf>
    <xf numFmtId="0" fontId="0" fillId="0" borderId="0" xfId="0" applyNumberFormat="1" applyAlignment="1">
      <alignment vertical="center"/>
    </xf>
    <xf numFmtId="0" fontId="0" fillId="0" borderId="0" xfId="0" applyAlignment="1" applyProtection="1">
      <alignment vertical="center"/>
      <protection/>
    </xf>
    <xf numFmtId="0" fontId="1" fillId="0" borderId="0" xfId="0" applyFont="1" applyAlignment="1">
      <alignment vertical="center"/>
    </xf>
    <xf numFmtId="0" fontId="1" fillId="0" borderId="0" xfId="0" applyFont="1" applyAlignment="1" applyProtection="1">
      <alignment vertical="center"/>
      <protection/>
    </xf>
    <xf numFmtId="0" fontId="0" fillId="0" borderId="0" xfId="0" applyAlignment="1">
      <alignment horizontal="centerContinuous" vertical="center"/>
    </xf>
    <xf numFmtId="0" fontId="1" fillId="0" borderId="0" xfId="0" applyNumberFormat="1" applyFont="1" applyAlignment="1">
      <alignment vertical="center"/>
    </xf>
    <xf numFmtId="0" fontId="2" fillId="0" borderId="0" xfId="0" applyFont="1" applyAlignment="1">
      <alignment vertical="center"/>
    </xf>
    <xf numFmtId="0" fontId="0" fillId="0" borderId="0" xfId="0" applyBorder="1" applyAlignment="1" applyProtection="1">
      <alignment horizontal="left" vertical="center" wrapText="1"/>
      <protection/>
    </xf>
    <xf numFmtId="0" fontId="6" fillId="0" borderId="39" xfId="0" applyNumberFormat="1"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1" fillId="0" borderId="34"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xf>
    <xf numFmtId="0" fontId="1" fillId="0" borderId="44" xfId="0" applyFont="1" applyBorder="1" applyAlignment="1" applyProtection="1">
      <alignment horizontal="center" vertical="center"/>
      <protection locked="0"/>
    </xf>
    <xf numFmtId="174" fontId="1" fillId="0" borderId="45" xfId="0" applyNumberFormat="1" applyFont="1" applyBorder="1" applyAlignment="1" applyProtection="1">
      <alignment horizontal="center" vertical="center"/>
      <protection/>
    </xf>
    <xf numFmtId="0" fontId="1" fillId="0" borderId="46" xfId="0" applyNumberFormat="1" applyFont="1" applyBorder="1" applyAlignment="1" applyProtection="1">
      <alignment horizontal="center" vertical="center"/>
      <protection/>
    </xf>
    <xf numFmtId="0" fontId="1" fillId="0" borderId="17" xfId="0" applyNumberFormat="1" applyFont="1" applyBorder="1" applyAlignment="1" applyProtection="1">
      <alignment horizontal="center" vertical="center"/>
      <protection/>
    </xf>
    <xf numFmtId="0" fontId="6" fillId="0" borderId="47" xfId="0" applyNumberFormat="1" applyFont="1" applyBorder="1" applyAlignment="1" applyProtection="1">
      <alignment horizontal="center" vertical="center"/>
      <protection/>
    </xf>
    <xf numFmtId="0" fontId="1" fillId="0" borderId="42" xfId="0" applyNumberFormat="1" applyFont="1" applyBorder="1" applyAlignment="1" applyProtection="1">
      <alignment horizontal="center" vertical="center"/>
      <protection/>
    </xf>
    <xf numFmtId="0" fontId="1" fillId="0" borderId="15" xfId="0" applyNumberFormat="1"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26" fillId="0" borderId="0" xfId="0" applyFont="1" applyAlignment="1" applyProtection="1">
      <alignment horizontal="centerContinuous" vertical="top" wrapText="1"/>
      <protection/>
    </xf>
    <xf numFmtId="0" fontId="9" fillId="0" borderId="0" xfId="0" applyFont="1" applyAlignment="1">
      <alignment horizontal="centerContinuous" vertical="top" wrapText="1"/>
    </xf>
    <xf numFmtId="0" fontId="1" fillId="0" borderId="0" xfId="0" applyFont="1" applyBorder="1" applyAlignment="1">
      <alignment vertical="center"/>
    </xf>
    <xf numFmtId="0" fontId="1" fillId="0" borderId="0" xfId="0" applyFont="1" applyBorder="1" applyAlignment="1" applyProtection="1">
      <alignment vertical="center"/>
      <protection/>
    </xf>
    <xf numFmtId="0" fontId="0" fillId="0" borderId="0" xfId="0" applyBorder="1" applyAlignment="1">
      <alignment horizontal="centerContinuous" vertical="center"/>
    </xf>
    <xf numFmtId="0" fontId="0" fillId="0" borderId="0" xfId="0" applyBorder="1" applyAlignment="1">
      <alignment vertical="center"/>
    </xf>
    <xf numFmtId="0" fontId="1" fillId="0" borderId="0" xfId="0" applyNumberFormat="1" applyFont="1" applyBorder="1" applyAlignment="1">
      <alignment vertical="center"/>
    </xf>
    <xf numFmtId="0" fontId="6" fillId="0" borderId="0" xfId="0" applyNumberFormat="1" applyFont="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3" fillId="0" borderId="50"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0" xfId="0" applyAlignment="1">
      <alignment horizontal="centerContinuous"/>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6" fillId="0" borderId="51" xfId="0" applyNumberFormat="1" applyFont="1" applyBorder="1" applyAlignment="1" applyProtection="1">
      <alignment horizontal="left" vertical="center"/>
      <protection/>
    </xf>
    <xf numFmtId="0" fontId="6" fillId="0" borderId="51" xfId="0" applyNumberFormat="1" applyFont="1" applyBorder="1" applyAlignment="1" applyProtection="1">
      <alignment horizontal="right" vertical="center"/>
      <protection/>
    </xf>
    <xf numFmtId="0" fontId="6" fillId="0" borderId="52"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0" fillId="0" borderId="22" xfId="0" applyBorder="1" applyAlignment="1" applyProtection="1">
      <alignment horizontal="left" vertical="center"/>
      <protection/>
    </xf>
    <xf numFmtId="0" fontId="6" fillId="0" borderId="22" xfId="0" applyFont="1" applyBorder="1" applyAlignment="1" applyProtection="1">
      <alignment horizontal="center" vertical="center"/>
      <protection/>
    </xf>
    <xf numFmtId="0" fontId="29" fillId="0" borderId="37"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protection/>
    </xf>
    <xf numFmtId="0" fontId="7" fillId="0" borderId="18" xfId="0" applyFont="1" applyBorder="1" applyAlignment="1" applyProtection="1">
      <alignment horizontal="centerContinuous" vertical="center"/>
      <protection/>
    </xf>
    <xf numFmtId="0" fontId="7" fillId="0" borderId="55" xfId="0" applyFont="1" applyBorder="1" applyAlignment="1" applyProtection="1">
      <alignment horizontal="centerContinuous" vertical="center"/>
      <protection/>
    </xf>
    <xf numFmtId="0" fontId="7" fillId="0" borderId="16" xfId="0" applyFont="1" applyBorder="1" applyAlignment="1" applyProtection="1">
      <alignment horizontal="centerContinuous" vertical="center"/>
      <protection/>
    </xf>
    <xf numFmtId="0" fontId="6" fillId="0" borderId="3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0" fillId="0" borderId="21" xfId="0"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1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1" fillId="0" borderId="4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5" fillId="0" borderId="59" xfId="0" applyFont="1" applyBorder="1" applyAlignment="1" applyProtection="1">
      <alignment horizontal="center" vertical="center" wrapText="1"/>
      <protection/>
    </xf>
    <xf numFmtId="0" fontId="3" fillId="0" borderId="60" xfId="0" applyFont="1" applyBorder="1" applyAlignment="1">
      <alignment horizontal="center" vertical="center" wrapText="1"/>
    </xf>
    <xf numFmtId="0" fontId="1" fillId="0" borderId="57" xfId="0" applyNumberFormat="1" applyFont="1" applyBorder="1" applyAlignment="1" applyProtection="1">
      <alignment horizontal="center" vertical="center"/>
      <protection/>
    </xf>
    <xf numFmtId="0" fontId="1" fillId="0" borderId="18" xfId="0" applyNumberFormat="1" applyFont="1" applyBorder="1" applyAlignment="1" applyProtection="1">
      <alignment horizontal="center" vertical="center"/>
      <protection/>
    </xf>
    <xf numFmtId="0" fontId="0" fillId="0" borderId="57" xfId="0" applyNumberFormat="1" applyFont="1" applyBorder="1" applyAlignment="1" applyProtection="1">
      <alignment horizontal="center" vertical="center"/>
      <protection/>
    </xf>
    <xf numFmtId="0" fontId="0" fillId="0" borderId="61" xfId="0" applyNumberFormat="1" applyFont="1" applyBorder="1" applyAlignment="1" applyProtection="1">
      <alignment horizontal="center" vertical="center"/>
      <protection/>
    </xf>
    <xf numFmtId="0" fontId="0" fillId="0" borderId="18" xfId="0" applyNumberFormat="1" applyFont="1" applyBorder="1" applyAlignment="1" applyProtection="1">
      <alignment horizontal="center" vertical="center"/>
      <protection/>
    </xf>
    <xf numFmtId="0" fontId="0" fillId="0" borderId="62" xfId="0" applyNumberFormat="1" applyFont="1" applyBorder="1" applyAlignment="1" applyProtection="1">
      <alignment horizontal="center" vertical="center"/>
      <protection/>
    </xf>
    <xf numFmtId="0" fontId="9" fillId="0" borderId="0" xfId="0" applyFont="1" applyAlignment="1" applyProtection="1">
      <alignment horizontal="centerContinuous" vertical="center" wrapText="1"/>
      <protection/>
    </xf>
    <xf numFmtId="0" fontId="9" fillId="0" borderId="0" xfId="0" applyFont="1" applyBorder="1" applyAlignment="1" applyProtection="1">
      <alignment horizontal="centerContinuous" vertical="center"/>
      <protection/>
    </xf>
    <xf numFmtId="0" fontId="9" fillId="0" borderId="0" xfId="0" applyFont="1" applyAlignment="1" applyProtection="1">
      <alignment horizontal="centerContinuous" vertical="center"/>
      <protection/>
    </xf>
    <xf numFmtId="0" fontId="5" fillId="0" borderId="63" xfId="0" applyFont="1" applyBorder="1" applyAlignment="1" applyProtection="1">
      <alignment horizontal="center" vertical="center"/>
      <protection/>
    </xf>
    <xf numFmtId="0" fontId="6" fillId="0" borderId="63" xfId="0" applyFont="1" applyBorder="1" applyAlignment="1" applyProtection="1">
      <alignment horizontal="left" vertical="center"/>
      <protection/>
    </xf>
    <xf numFmtId="0" fontId="0" fillId="0" borderId="64" xfId="0" applyBorder="1" applyAlignment="1" applyProtection="1">
      <alignment horizontal="left" vertical="center"/>
      <protection/>
    </xf>
    <xf numFmtId="0" fontId="0" fillId="0" borderId="65" xfId="0" applyBorder="1" applyAlignment="1" applyProtection="1">
      <alignment horizontal="left" vertical="center"/>
      <protection/>
    </xf>
    <xf numFmtId="0" fontId="0" fillId="0" borderId="65" xfId="0" applyBorder="1" applyAlignment="1" applyProtection="1">
      <alignment horizontal="center" vertical="center"/>
      <protection/>
    </xf>
    <xf numFmtId="0" fontId="10" fillId="0" borderId="65" xfId="0" applyFont="1" applyBorder="1" applyAlignment="1" applyProtection="1">
      <alignment horizontal="center" vertical="center"/>
      <protection/>
    </xf>
    <xf numFmtId="0" fontId="1" fillId="0" borderId="65" xfId="0" applyFont="1" applyBorder="1" applyAlignment="1" applyProtection="1">
      <alignment horizontal="left" vertical="center"/>
      <protection/>
    </xf>
    <xf numFmtId="0" fontId="4" fillId="0" borderId="66"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4" fillId="0" borderId="66"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1" fillId="0" borderId="7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6" fillId="0" borderId="71" xfId="0" applyNumberFormat="1" applyFont="1" applyBorder="1" applyAlignment="1" applyProtection="1">
      <alignment horizontal="center" vertical="center"/>
      <protection/>
    </xf>
    <xf numFmtId="0" fontId="6" fillId="0" borderId="38" xfId="0" applyNumberFormat="1" applyFont="1" applyBorder="1" applyAlignment="1" applyProtection="1">
      <alignment horizontal="center" vertical="center"/>
      <protection/>
    </xf>
    <xf numFmtId="0" fontId="3" fillId="0" borderId="6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57"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3" fillId="0" borderId="15" xfId="0" applyNumberFormat="1" applyFont="1" applyBorder="1" applyAlignment="1" applyProtection="1">
      <alignment horizontal="center" vertical="center"/>
      <protection/>
    </xf>
    <xf numFmtId="0" fontId="3" fillId="0" borderId="18" xfId="0" applyNumberFormat="1"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72" xfId="0" applyFont="1" applyBorder="1" applyAlignment="1">
      <alignment vertical="top" wrapText="1"/>
    </xf>
    <xf numFmtId="0" fontId="0" fillId="0" borderId="0" xfId="0" applyAlignment="1">
      <alignment/>
    </xf>
    <xf numFmtId="0" fontId="9" fillId="0" borderId="73" xfId="0" applyFont="1" applyBorder="1" applyAlignment="1">
      <alignment horizontal="center" vertical="top" wrapText="1"/>
    </xf>
    <xf numFmtId="0" fontId="0" fillId="0" borderId="74" xfId="0" applyBorder="1" applyAlignment="1">
      <alignment vertical="top" wrapText="1"/>
    </xf>
    <xf numFmtId="0" fontId="0" fillId="0" borderId="75" xfId="0" applyBorder="1" applyAlignment="1">
      <alignment vertical="top" wrapText="1"/>
    </xf>
    <xf numFmtId="0" fontId="10" fillId="0" borderId="0" xfId="0" applyFont="1" applyAlignment="1">
      <alignment horizontal="center" vertical="top" wrapText="1"/>
    </xf>
    <xf numFmtId="0" fontId="0" fillId="0" borderId="0" xfId="0" applyAlignment="1">
      <alignment vertical="top" wrapText="1"/>
    </xf>
    <xf numFmtId="0" fontId="14" fillId="0" borderId="72" xfId="0" applyFont="1" applyBorder="1" applyAlignment="1">
      <alignment horizontal="center" vertical="top" wrapText="1"/>
    </xf>
    <xf numFmtId="0" fontId="15" fillId="0" borderId="0" xfId="0" applyFont="1" applyBorder="1" applyAlignment="1">
      <alignment vertical="top" wrapText="1"/>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pplyProtection="1">
      <alignment horizontal="center"/>
      <protection/>
    </xf>
    <xf numFmtId="0" fontId="4" fillId="0" borderId="18"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0" fillId="0" borderId="55" xfId="0" applyBorder="1" applyAlignment="1" applyProtection="1">
      <alignment horizontal="center"/>
      <protection locked="0"/>
    </xf>
    <xf numFmtId="0" fontId="0" fillId="0" borderId="16" xfId="0" applyBorder="1" applyAlignment="1" applyProtection="1">
      <alignment horizontal="center"/>
      <protection locked="0"/>
    </xf>
    <xf numFmtId="0" fontId="5" fillId="0" borderId="76" xfId="0" applyFont="1" applyBorder="1" applyAlignment="1" applyProtection="1">
      <alignment horizontal="center"/>
      <protection locked="0"/>
    </xf>
    <xf numFmtId="0" fontId="5" fillId="0" borderId="77" xfId="0" applyFont="1" applyBorder="1" applyAlignment="1" applyProtection="1">
      <alignment horizontal="center"/>
      <protection locked="0"/>
    </xf>
    <xf numFmtId="0" fontId="5" fillId="0" borderId="78" xfId="0" applyFont="1" applyBorder="1" applyAlignment="1" applyProtection="1">
      <alignment horizontal="center"/>
      <protection locked="0"/>
    </xf>
    <xf numFmtId="49" fontId="21" fillId="0" borderId="0" xfId="0" applyNumberFormat="1" applyFont="1" applyBorder="1" applyAlignment="1">
      <alignment horizontal="center" vertical="top" wrapText="1"/>
    </xf>
    <xf numFmtId="0" fontId="6" fillId="0" borderId="28"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6" fillId="0" borderId="79" xfId="0" applyFont="1" applyFill="1" applyBorder="1" applyAlignment="1" applyProtection="1">
      <alignment horizontal="center" wrapText="1"/>
      <protection/>
    </xf>
    <xf numFmtId="0" fontId="0" fillId="0" borderId="56" xfId="0" applyBorder="1" applyAlignment="1">
      <alignment horizontal="center" wrapText="1"/>
    </xf>
    <xf numFmtId="0" fontId="6" fillId="0" borderId="56" xfId="0" applyFont="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22" fillId="0" borderId="0" xfId="0" applyFont="1" applyAlignment="1">
      <alignment horizontal="center" vertical="top"/>
    </xf>
    <xf numFmtId="0" fontId="6" fillId="0" borderId="0" xfId="0"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0" fillId="0" borderId="81" xfId="0" applyFont="1" applyFill="1" applyBorder="1" applyAlignment="1" applyProtection="1">
      <alignment horizontal="left" vertical="center" wrapText="1"/>
      <protection/>
    </xf>
    <xf numFmtId="0" fontId="0" fillId="0" borderId="55" xfId="0" applyFont="1" applyBorder="1" applyAlignment="1">
      <alignment horizontal="left" vertical="center" wrapText="1"/>
    </xf>
    <xf numFmtId="0" fontId="0" fillId="0" borderId="82" xfId="0" applyFont="1" applyBorder="1" applyAlignment="1">
      <alignment horizontal="left" vertical="center" wrapText="1"/>
    </xf>
    <xf numFmtId="0" fontId="5" fillId="0" borderId="81" xfId="0" applyFont="1" applyFill="1" applyBorder="1" applyAlignment="1" applyProtection="1">
      <alignment horizontal="left" vertical="center"/>
      <protection/>
    </xf>
    <xf numFmtId="0" fontId="0" fillId="0" borderId="55" xfId="0" applyBorder="1" applyAlignment="1">
      <alignment horizontal="left" vertical="center"/>
    </xf>
    <xf numFmtId="0" fontId="6" fillId="0" borderId="83" xfId="0" applyFont="1" applyBorder="1" applyAlignment="1" applyProtection="1">
      <alignment horizontal="center" vertical="center"/>
      <protection/>
    </xf>
    <xf numFmtId="0" fontId="0" fillId="0" borderId="27" xfId="0" applyBorder="1" applyAlignment="1">
      <alignment horizontal="center" vertical="center"/>
    </xf>
    <xf numFmtId="0" fontId="6" fillId="0" borderId="31" xfId="0" applyFont="1" applyBorder="1" applyAlignment="1">
      <alignment horizontal="left" vertical="center"/>
    </xf>
    <xf numFmtId="0" fontId="0" fillId="0" borderId="31" xfId="0" applyBorder="1" applyAlignment="1">
      <alignment/>
    </xf>
    <xf numFmtId="0" fontId="5" fillId="0" borderId="55" xfId="0" applyFont="1" applyBorder="1" applyAlignment="1" applyProtection="1">
      <alignment horizontal="left" vertical="center"/>
      <protection locked="0"/>
    </xf>
    <xf numFmtId="0" fontId="0" fillId="0" borderId="82" xfId="0" applyBorder="1" applyAlignment="1" applyProtection="1">
      <alignment vertical="center"/>
      <protection locked="0"/>
    </xf>
    <xf numFmtId="49" fontId="21" fillId="0" borderId="0" xfId="0" applyNumberFormat="1" applyFont="1" applyBorder="1" applyAlignment="1" applyProtection="1">
      <alignment horizontal="center" vertical="top" wrapText="1"/>
      <protection/>
    </xf>
    <xf numFmtId="0" fontId="27" fillId="0" borderId="51" xfId="0" applyFont="1" applyBorder="1" applyAlignment="1" applyProtection="1">
      <alignment horizontal="left" vertical="center"/>
      <protection/>
    </xf>
    <xf numFmtId="0" fontId="28" fillId="0" borderId="51" xfId="0" applyFont="1" applyBorder="1" applyAlignment="1" applyProtection="1">
      <alignment horizontal="left" vertical="center"/>
      <protection/>
    </xf>
    <xf numFmtId="0" fontId="7" fillId="0" borderId="18"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5"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2" xfId="0" applyBorder="1" applyAlignment="1" applyProtection="1">
      <alignment horizontal="right" vertical="center"/>
      <protection/>
    </xf>
    <xf numFmtId="0" fontId="5" fillId="0" borderId="21" xfId="0" applyFont="1" applyBorder="1" applyAlignment="1" applyProtection="1">
      <alignment horizontal="right" vertical="center"/>
      <protection/>
    </xf>
    <xf numFmtId="0" fontId="0" fillId="0" borderId="0" xfId="0" applyAlignment="1" applyProtection="1">
      <alignment vertical="center"/>
      <protection/>
    </xf>
    <xf numFmtId="0" fontId="7" fillId="0" borderId="84" xfId="0" applyFont="1" applyBorder="1" applyAlignment="1" applyProtection="1">
      <alignment vertical="center"/>
      <protection locked="0"/>
    </xf>
    <xf numFmtId="0" fontId="33" fillId="0" borderId="85" xfId="0" applyFont="1" applyBorder="1" applyAlignment="1" applyProtection="1">
      <alignment vertical="center"/>
      <protection locked="0"/>
    </xf>
    <xf numFmtId="0" fontId="33" fillId="0" borderId="86" xfId="0" applyFont="1" applyBorder="1" applyAlignment="1" applyProtection="1">
      <alignment vertical="center"/>
      <protection locked="0"/>
    </xf>
    <xf numFmtId="0" fontId="7" fillId="0" borderId="18" xfId="0" applyFont="1" applyBorder="1" applyAlignment="1" applyProtection="1">
      <alignment horizontal="center" vertical="center"/>
      <protection/>
    </xf>
    <xf numFmtId="0" fontId="0" fillId="0" borderId="55" xfId="0" applyBorder="1" applyAlignment="1">
      <alignment horizontal="center" vertical="center"/>
    </xf>
    <xf numFmtId="0" fontId="0" fillId="0" borderId="16" xfId="0" applyBorder="1" applyAlignment="1">
      <alignment horizontal="center" vertical="center"/>
    </xf>
    <xf numFmtId="0" fontId="12" fillId="0" borderId="0" xfId="0" applyFont="1" applyAlignment="1" applyProtection="1">
      <alignment horizontal="center" vertical="center"/>
      <protection/>
    </xf>
    <xf numFmtId="0" fontId="0" fillId="0" borderId="0" xfId="0" applyAlignment="1" applyProtection="1">
      <alignment horizontal="center" vertical="center"/>
      <protection/>
    </xf>
    <xf numFmtId="0" fontId="21" fillId="0" borderId="0" xfId="0" applyFont="1" applyBorder="1" applyAlignment="1" applyProtection="1">
      <alignment horizontal="center" vertical="top" wrapText="1"/>
      <protection/>
    </xf>
    <xf numFmtId="0" fontId="32" fillId="0" borderId="0" xfId="0" applyFont="1" applyAlignment="1">
      <alignment horizontal="center" vertical="top" wrapText="1"/>
    </xf>
    <xf numFmtId="0" fontId="32" fillId="0" borderId="87" xfId="0" applyFont="1" applyBorder="1" applyAlignment="1">
      <alignment horizontal="center" vertical="top" wrapText="1"/>
    </xf>
    <xf numFmtId="0" fontId="8" fillId="0" borderId="0" xfId="0" applyFont="1" applyBorder="1" applyAlignment="1" applyProtection="1">
      <alignment horizontal="center" vertical="center"/>
      <protection/>
    </xf>
    <xf numFmtId="0" fontId="6" fillId="0" borderId="55" xfId="0" applyNumberFormat="1" applyFont="1" applyBorder="1" applyAlignment="1" applyProtection="1">
      <alignment horizontal="center" vertical="center"/>
      <protection/>
    </xf>
    <xf numFmtId="0" fontId="7" fillId="0" borderId="5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84" xfId="0" applyFont="1" applyBorder="1" applyAlignment="1" applyProtection="1">
      <alignment horizontal="left" vertical="center"/>
      <protection locked="0"/>
    </xf>
    <xf numFmtId="0" fontId="33" fillId="0" borderId="85" xfId="0" applyFont="1" applyBorder="1" applyAlignment="1" applyProtection="1">
      <alignment horizontal="left" vertical="center"/>
      <protection locked="0"/>
    </xf>
    <xf numFmtId="0" fontId="33" fillId="0" borderId="86" xfId="0" applyFont="1" applyBorder="1" applyAlignment="1" applyProtection="1">
      <alignment horizontal="left" vertical="center"/>
      <protection locked="0"/>
    </xf>
    <xf numFmtId="0" fontId="7" fillId="0" borderId="85" xfId="0" applyFont="1" applyBorder="1" applyAlignment="1" applyProtection="1">
      <alignment horizontal="left" vertical="center"/>
      <protection locked="0"/>
    </xf>
    <xf numFmtId="0" fontId="7" fillId="0" borderId="86" xfId="0" applyFont="1" applyBorder="1" applyAlignment="1" applyProtection="1">
      <alignment horizontal="left" vertical="center"/>
      <protection locked="0"/>
    </xf>
    <xf numFmtId="0" fontId="0" fillId="0" borderId="0" xfId="0" applyAlignment="1">
      <alignment vertical="center"/>
    </xf>
    <xf numFmtId="0" fontId="5" fillId="0" borderId="88" xfId="0" applyFont="1" applyBorder="1" applyAlignment="1" applyProtection="1">
      <alignment horizontal="center" vertical="center"/>
      <protection/>
    </xf>
    <xf numFmtId="0" fontId="0" fillId="0" borderId="70" xfId="0" applyBorder="1" applyAlignment="1">
      <alignment horizontal="center" vertical="center"/>
    </xf>
    <xf numFmtId="0" fontId="0" fillId="0" borderId="64" xfId="0" applyBorder="1" applyAlignment="1">
      <alignment horizontal="center" vertical="center"/>
    </xf>
    <xf numFmtId="0" fontId="5" fillId="0" borderId="19"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6" fillId="0" borderId="88" xfId="0" applyFont="1" applyBorder="1" applyAlignment="1" applyProtection="1">
      <alignment horizontal="center" vertical="center"/>
      <protection/>
    </xf>
    <xf numFmtId="0" fontId="0" fillId="0" borderId="64"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4" fillId="0" borderId="88" xfId="0" applyFont="1" applyBorder="1" applyAlignment="1" applyProtection="1">
      <alignment horizontal="center" vertical="center" wrapText="1"/>
      <protection/>
    </xf>
    <xf numFmtId="0" fontId="0" fillId="0" borderId="89" xfId="0" applyBorder="1" applyAlignment="1">
      <alignment horizontal="center" vertical="center"/>
    </xf>
    <xf numFmtId="0" fontId="5" fillId="0" borderId="48" xfId="0" applyFont="1" applyBorder="1" applyAlignment="1" applyProtection="1">
      <alignment horizontal="center" vertical="center" wrapText="1"/>
      <protection/>
    </xf>
    <xf numFmtId="0" fontId="0" fillId="0" borderId="91" xfId="0" applyBorder="1" applyAlignment="1">
      <alignment vertical="center"/>
    </xf>
    <xf numFmtId="0" fontId="4" fillId="0" borderId="71" xfId="0" applyFont="1" applyBorder="1" applyAlignment="1" applyProtection="1">
      <alignment horizontal="center" vertical="center" wrapText="1"/>
      <protection/>
    </xf>
    <xf numFmtId="0" fontId="0" fillId="0" borderId="92" xfId="0" applyBorder="1" applyAlignment="1">
      <alignment horizontal="center" vertical="center"/>
    </xf>
    <xf numFmtId="0" fontId="6" fillId="0" borderId="71" xfId="0" applyFont="1" applyBorder="1" applyAlignment="1" applyProtection="1">
      <alignment horizontal="center" vertical="center" wrapText="1"/>
      <protection/>
    </xf>
    <xf numFmtId="0" fontId="0" fillId="0" borderId="92" xfId="0" applyBorder="1" applyAlignment="1">
      <alignment vertical="center"/>
    </xf>
    <xf numFmtId="0" fontId="5" fillId="0" borderId="49" xfId="0" applyFont="1" applyBorder="1" applyAlignment="1" applyProtection="1">
      <alignment horizontal="center" vertical="center" wrapText="1"/>
      <protection/>
    </xf>
    <xf numFmtId="0" fontId="3" fillId="0" borderId="50"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93" xfId="0" applyFont="1" applyBorder="1" applyAlignment="1" applyProtection="1">
      <alignment horizontal="center" vertical="center" wrapText="1"/>
      <protection/>
    </xf>
    <xf numFmtId="0" fontId="3" fillId="0" borderId="94"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0">
    <dxf>
      <font>
        <color indexed="10"/>
      </font>
      <fill>
        <patternFill>
          <bgColor indexed="23"/>
        </patternFill>
      </fill>
    </dxf>
    <dxf>
      <font>
        <color auto="1"/>
      </font>
      <fill>
        <patternFill>
          <bgColor indexed="22"/>
        </patternFill>
      </fill>
    </dxf>
    <dxf>
      <font>
        <color auto="1"/>
      </font>
      <fill>
        <patternFill>
          <bgColor indexed="22"/>
        </patternFill>
      </fill>
    </dxf>
    <dxf>
      <font>
        <color auto="1"/>
      </font>
      <fill>
        <patternFill>
          <bgColor indexed="22"/>
        </patternFill>
      </fill>
    </dxf>
    <dxf>
      <font>
        <color auto="1"/>
      </font>
      <fill>
        <patternFill>
          <bgColor indexed="22"/>
        </patternFill>
      </fill>
    </dxf>
    <dxf>
      <font>
        <color auto="1"/>
      </font>
      <fill>
        <patternFill>
          <bgColor indexed="22"/>
        </patternFill>
      </fill>
    </dxf>
    <dxf>
      <font>
        <color auto="1"/>
      </font>
      <fill>
        <patternFill>
          <bgColor indexed="22"/>
        </patternFill>
      </fill>
    </dxf>
    <dxf>
      <font>
        <color auto="1"/>
      </font>
      <fill>
        <patternFill>
          <bgColor indexed="22"/>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
      <font>
        <color indexed="10"/>
      </font>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554</xdr:row>
      <xdr:rowOff>180975</xdr:rowOff>
    </xdr:from>
    <xdr:to>
      <xdr:col>6</xdr:col>
      <xdr:colOff>666750</xdr:colOff>
      <xdr:row>606</xdr:row>
      <xdr:rowOff>0</xdr:rowOff>
    </xdr:to>
    <xdr:pic>
      <xdr:nvPicPr>
        <xdr:cNvPr id="1"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577</xdr:row>
      <xdr:rowOff>180975</xdr:rowOff>
    </xdr:from>
    <xdr:to>
      <xdr:col>6</xdr:col>
      <xdr:colOff>666750</xdr:colOff>
      <xdr:row>606</xdr:row>
      <xdr:rowOff>0</xdr:rowOff>
    </xdr:to>
    <xdr:pic>
      <xdr:nvPicPr>
        <xdr:cNvPr id="2"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531</xdr:row>
      <xdr:rowOff>180975</xdr:rowOff>
    </xdr:from>
    <xdr:to>
      <xdr:col>6</xdr:col>
      <xdr:colOff>666750</xdr:colOff>
      <xdr:row>606</xdr:row>
      <xdr:rowOff>0</xdr:rowOff>
    </xdr:to>
    <xdr:pic>
      <xdr:nvPicPr>
        <xdr:cNvPr id="3"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508</xdr:row>
      <xdr:rowOff>180975</xdr:rowOff>
    </xdr:from>
    <xdr:to>
      <xdr:col>6</xdr:col>
      <xdr:colOff>666750</xdr:colOff>
      <xdr:row>606</xdr:row>
      <xdr:rowOff>0</xdr:rowOff>
    </xdr:to>
    <xdr:pic>
      <xdr:nvPicPr>
        <xdr:cNvPr id="4"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485</xdr:row>
      <xdr:rowOff>180975</xdr:rowOff>
    </xdr:from>
    <xdr:to>
      <xdr:col>6</xdr:col>
      <xdr:colOff>666750</xdr:colOff>
      <xdr:row>606</xdr:row>
      <xdr:rowOff>0</xdr:rowOff>
    </xdr:to>
    <xdr:pic>
      <xdr:nvPicPr>
        <xdr:cNvPr id="5"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462</xdr:row>
      <xdr:rowOff>180975</xdr:rowOff>
    </xdr:from>
    <xdr:to>
      <xdr:col>6</xdr:col>
      <xdr:colOff>666750</xdr:colOff>
      <xdr:row>606</xdr:row>
      <xdr:rowOff>0</xdr:rowOff>
    </xdr:to>
    <xdr:pic>
      <xdr:nvPicPr>
        <xdr:cNvPr id="6"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439</xdr:row>
      <xdr:rowOff>180975</xdr:rowOff>
    </xdr:from>
    <xdr:to>
      <xdr:col>6</xdr:col>
      <xdr:colOff>666750</xdr:colOff>
      <xdr:row>606</xdr:row>
      <xdr:rowOff>0</xdr:rowOff>
    </xdr:to>
    <xdr:pic>
      <xdr:nvPicPr>
        <xdr:cNvPr id="7"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416</xdr:row>
      <xdr:rowOff>180975</xdr:rowOff>
    </xdr:from>
    <xdr:to>
      <xdr:col>6</xdr:col>
      <xdr:colOff>666750</xdr:colOff>
      <xdr:row>606</xdr:row>
      <xdr:rowOff>0</xdr:rowOff>
    </xdr:to>
    <xdr:pic>
      <xdr:nvPicPr>
        <xdr:cNvPr id="8" name="Image 32" descr="Logo ffgolf.bmp"/>
        <xdr:cNvPicPr preferRelativeResize="1">
          <a:picLocks noChangeAspect="1"/>
        </xdr:cNvPicPr>
      </xdr:nvPicPr>
      <xdr:blipFill>
        <a:blip r:embed="rId1"/>
        <a:stretch>
          <a:fillRect/>
        </a:stretch>
      </xdr:blipFill>
      <xdr:spPr>
        <a:xfrm>
          <a:off x="1752600" y="134721600"/>
          <a:ext cx="2181225" cy="981075"/>
        </a:xfrm>
        <a:prstGeom prst="rect">
          <a:avLst/>
        </a:prstGeom>
        <a:noFill/>
        <a:ln w="9525" cmpd="sng">
          <a:noFill/>
        </a:ln>
      </xdr:spPr>
    </xdr:pic>
    <xdr:clientData/>
  </xdr:twoCellAnchor>
  <xdr:twoCellAnchor editAs="oneCell">
    <xdr:from>
      <xdr:col>3</xdr:col>
      <xdr:colOff>266700</xdr:colOff>
      <xdr:row>393</xdr:row>
      <xdr:rowOff>180975</xdr:rowOff>
    </xdr:from>
    <xdr:to>
      <xdr:col>6</xdr:col>
      <xdr:colOff>666750</xdr:colOff>
      <xdr:row>393</xdr:row>
      <xdr:rowOff>1181100</xdr:rowOff>
    </xdr:to>
    <xdr:pic>
      <xdr:nvPicPr>
        <xdr:cNvPr id="9" name="Image 32" descr="Logo ffgolf.bmp"/>
        <xdr:cNvPicPr preferRelativeResize="1">
          <a:picLocks noChangeAspect="1"/>
        </xdr:cNvPicPr>
      </xdr:nvPicPr>
      <xdr:blipFill>
        <a:blip r:embed="rId1"/>
        <a:stretch>
          <a:fillRect/>
        </a:stretch>
      </xdr:blipFill>
      <xdr:spPr>
        <a:xfrm>
          <a:off x="1752600" y="127454025"/>
          <a:ext cx="2181225" cy="1000125"/>
        </a:xfrm>
        <a:prstGeom prst="rect">
          <a:avLst/>
        </a:prstGeom>
        <a:noFill/>
        <a:ln w="9525" cmpd="sng">
          <a:noFill/>
        </a:ln>
      </xdr:spPr>
    </xdr:pic>
    <xdr:clientData/>
  </xdr:twoCellAnchor>
  <xdr:twoCellAnchor editAs="oneCell">
    <xdr:from>
      <xdr:col>3</xdr:col>
      <xdr:colOff>266700</xdr:colOff>
      <xdr:row>370</xdr:row>
      <xdr:rowOff>180975</xdr:rowOff>
    </xdr:from>
    <xdr:to>
      <xdr:col>6</xdr:col>
      <xdr:colOff>666750</xdr:colOff>
      <xdr:row>370</xdr:row>
      <xdr:rowOff>1181100</xdr:rowOff>
    </xdr:to>
    <xdr:pic>
      <xdr:nvPicPr>
        <xdr:cNvPr id="10" name="Image 32" descr="Logo ffgolf.bmp"/>
        <xdr:cNvPicPr preferRelativeResize="1">
          <a:picLocks noChangeAspect="1"/>
        </xdr:cNvPicPr>
      </xdr:nvPicPr>
      <xdr:blipFill>
        <a:blip r:embed="rId1"/>
        <a:stretch>
          <a:fillRect/>
        </a:stretch>
      </xdr:blipFill>
      <xdr:spPr>
        <a:xfrm>
          <a:off x="1752600" y="120005475"/>
          <a:ext cx="2181225" cy="1000125"/>
        </a:xfrm>
        <a:prstGeom prst="rect">
          <a:avLst/>
        </a:prstGeom>
        <a:noFill/>
        <a:ln w="9525" cmpd="sng">
          <a:noFill/>
        </a:ln>
      </xdr:spPr>
    </xdr:pic>
    <xdr:clientData/>
  </xdr:twoCellAnchor>
  <xdr:twoCellAnchor editAs="oneCell">
    <xdr:from>
      <xdr:col>3</xdr:col>
      <xdr:colOff>266700</xdr:colOff>
      <xdr:row>347</xdr:row>
      <xdr:rowOff>180975</xdr:rowOff>
    </xdr:from>
    <xdr:to>
      <xdr:col>6</xdr:col>
      <xdr:colOff>666750</xdr:colOff>
      <xdr:row>347</xdr:row>
      <xdr:rowOff>1181100</xdr:rowOff>
    </xdr:to>
    <xdr:pic>
      <xdr:nvPicPr>
        <xdr:cNvPr id="11" name="Image 32" descr="Logo ffgolf.bmp"/>
        <xdr:cNvPicPr preferRelativeResize="1">
          <a:picLocks noChangeAspect="1"/>
        </xdr:cNvPicPr>
      </xdr:nvPicPr>
      <xdr:blipFill>
        <a:blip r:embed="rId1"/>
        <a:stretch>
          <a:fillRect/>
        </a:stretch>
      </xdr:blipFill>
      <xdr:spPr>
        <a:xfrm>
          <a:off x="1752600" y="112556925"/>
          <a:ext cx="2181225" cy="1000125"/>
        </a:xfrm>
        <a:prstGeom prst="rect">
          <a:avLst/>
        </a:prstGeom>
        <a:noFill/>
        <a:ln w="9525" cmpd="sng">
          <a:noFill/>
        </a:ln>
      </xdr:spPr>
    </xdr:pic>
    <xdr:clientData/>
  </xdr:twoCellAnchor>
  <xdr:twoCellAnchor editAs="oneCell">
    <xdr:from>
      <xdr:col>3</xdr:col>
      <xdr:colOff>266700</xdr:colOff>
      <xdr:row>324</xdr:row>
      <xdr:rowOff>180975</xdr:rowOff>
    </xdr:from>
    <xdr:to>
      <xdr:col>6</xdr:col>
      <xdr:colOff>666750</xdr:colOff>
      <xdr:row>324</xdr:row>
      <xdr:rowOff>1181100</xdr:rowOff>
    </xdr:to>
    <xdr:pic>
      <xdr:nvPicPr>
        <xdr:cNvPr id="12" name="Image 32" descr="Logo ffgolf.bmp"/>
        <xdr:cNvPicPr preferRelativeResize="1">
          <a:picLocks noChangeAspect="1"/>
        </xdr:cNvPicPr>
      </xdr:nvPicPr>
      <xdr:blipFill>
        <a:blip r:embed="rId1"/>
        <a:stretch>
          <a:fillRect/>
        </a:stretch>
      </xdr:blipFill>
      <xdr:spPr>
        <a:xfrm>
          <a:off x="1752600" y="105108375"/>
          <a:ext cx="2181225" cy="1000125"/>
        </a:xfrm>
        <a:prstGeom prst="rect">
          <a:avLst/>
        </a:prstGeom>
        <a:noFill/>
        <a:ln w="9525" cmpd="sng">
          <a:noFill/>
        </a:ln>
      </xdr:spPr>
    </xdr:pic>
    <xdr:clientData/>
  </xdr:twoCellAnchor>
  <xdr:twoCellAnchor editAs="oneCell">
    <xdr:from>
      <xdr:col>3</xdr:col>
      <xdr:colOff>266700</xdr:colOff>
      <xdr:row>301</xdr:row>
      <xdr:rowOff>180975</xdr:rowOff>
    </xdr:from>
    <xdr:to>
      <xdr:col>6</xdr:col>
      <xdr:colOff>666750</xdr:colOff>
      <xdr:row>301</xdr:row>
      <xdr:rowOff>1181100</xdr:rowOff>
    </xdr:to>
    <xdr:pic>
      <xdr:nvPicPr>
        <xdr:cNvPr id="13" name="Image 32" descr="Logo ffgolf.bmp"/>
        <xdr:cNvPicPr preferRelativeResize="1">
          <a:picLocks noChangeAspect="1"/>
        </xdr:cNvPicPr>
      </xdr:nvPicPr>
      <xdr:blipFill>
        <a:blip r:embed="rId1"/>
        <a:stretch>
          <a:fillRect/>
        </a:stretch>
      </xdr:blipFill>
      <xdr:spPr>
        <a:xfrm>
          <a:off x="1752600" y="97659825"/>
          <a:ext cx="2181225" cy="1000125"/>
        </a:xfrm>
        <a:prstGeom prst="rect">
          <a:avLst/>
        </a:prstGeom>
        <a:noFill/>
        <a:ln w="9525" cmpd="sng">
          <a:noFill/>
        </a:ln>
      </xdr:spPr>
    </xdr:pic>
    <xdr:clientData/>
  </xdr:twoCellAnchor>
  <xdr:twoCellAnchor editAs="oneCell">
    <xdr:from>
      <xdr:col>3</xdr:col>
      <xdr:colOff>266700</xdr:colOff>
      <xdr:row>278</xdr:row>
      <xdr:rowOff>180975</xdr:rowOff>
    </xdr:from>
    <xdr:to>
      <xdr:col>6</xdr:col>
      <xdr:colOff>666750</xdr:colOff>
      <xdr:row>278</xdr:row>
      <xdr:rowOff>1181100</xdr:rowOff>
    </xdr:to>
    <xdr:pic>
      <xdr:nvPicPr>
        <xdr:cNvPr id="14" name="Image 32" descr="Logo ffgolf.bmp"/>
        <xdr:cNvPicPr preferRelativeResize="1">
          <a:picLocks noChangeAspect="1"/>
        </xdr:cNvPicPr>
      </xdr:nvPicPr>
      <xdr:blipFill>
        <a:blip r:embed="rId1"/>
        <a:stretch>
          <a:fillRect/>
        </a:stretch>
      </xdr:blipFill>
      <xdr:spPr>
        <a:xfrm>
          <a:off x="1752600" y="90211275"/>
          <a:ext cx="2181225" cy="1000125"/>
        </a:xfrm>
        <a:prstGeom prst="rect">
          <a:avLst/>
        </a:prstGeom>
        <a:noFill/>
        <a:ln w="9525" cmpd="sng">
          <a:noFill/>
        </a:ln>
      </xdr:spPr>
    </xdr:pic>
    <xdr:clientData/>
  </xdr:twoCellAnchor>
  <xdr:twoCellAnchor editAs="oneCell">
    <xdr:from>
      <xdr:col>3</xdr:col>
      <xdr:colOff>266700</xdr:colOff>
      <xdr:row>255</xdr:row>
      <xdr:rowOff>180975</xdr:rowOff>
    </xdr:from>
    <xdr:to>
      <xdr:col>6</xdr:col>
      <xdr:colOff>666750</xdr:colOff>
      <xdr:row>255</xdr:row>
      <xdr:rowOff>1181100</xdr:rowOff>
    </xdr:to>
    <xdr:pic>
      <xdr:nvPicPr>
        <xdr:cNvPr id="15" name="Image 32" descr="Logo ffgolf.bmp"/>
        <xdr:cNvPicPr preferRelativeResize="1">
          <a:picLocks noChangeAspect="1"/>
        </xdr:cNvPicPr>
      </xdr:nvPicPr>
      <xdr:blipFill>
        <a:blip r:embed="rId1"/>
        <a:stretch>
          <a:fillRect/>
        </a:stretch>
      </xdr:blipFill>
      <xdr:spPr>
        <a:xfrm>
          <a:off x="1752600" y="82762725"/>
          <a:ext cx="2181225" cy="1000125"/>
        </a:xfrm>
        <a:prstGeom prst="rect">
          <a:avLst/>
        </a:prstGeom>
        <a:noFill/>
        <a:ln w="9525" cmpd="sng">
          <a:noFill/>
        </a:ln>
      </xdr:spPr>
    </xdr:pic>
    <xdr:clientData/>
  </xdr:twoCellAnchor>
  <xdr:twoCellAnchor editAs="oneCell">
    <xdr:from>
      <xdr:col>3</xdr:col>
      <xdr:colOff>266700</xdr:colOff>
      <xdr:row>232</xdr:row>
      <xdr:rowOff>180975</xdr:rowOff>
    </xdr:from>
    <xdr:to>
      <xdr:col>6</xdr:col>
      <xdr:colOff>666750</xdr:colOff>
      <xdr:row>232</xdr:row>
      <xdr:rowOff>1181100</xdr:rowOff>
    </xdr:to>
    <xdr:pic>
      <xdr:nvPicPr>
        <xdr:cNvPr id="16" name="Image 32" descr="Logo ffgolf.bmp"/>
        <xdr:cNvPicPr preferRelativeResize="1">
          <a:picLocks noChangeAspect="1"/>
        </xdr:cNvPicPr>
      </xdr:nvPicPr>
      <xdr:blipFill>
        <a:blip r:embed="rId1"/>
        <a:stretch>
          <a:fillRect/>
        </a:stretch>
      </xdr:blipFill>
      <xdr:spPr>
        <a:xfrm>
          <a:off x="1752600" y="75314175"/>
          <a:ext cx="2181225" cy="1000125"/>
        </a:xfrm>
        <a:prstGeom prst="rect">
          <a:avLst/>
        </a:prstGeom>
        <a:noFill/>
        <a:ln w="9525" cmpd="sng">
          <a:noFill/>
        </a:ln>
      </xdr:spPr>
    </xdr:pic>
    <xdr:clientData/>
  </xdr:twoCellAnchor>
  <xdr:twoCellAnchor editAs="oneCell">
    <xdr:from>
      <xdr:col>3</xdr:col>
      <xdr:colOff>266700</xdr:colOff>
      <xdr:row>209</xdr:row>
      <xdr:rowOff>180975</xdr:rowOff>
    </xdr:from>
    <xdr:to>
      <xdr:col>6</xdr:col>
      <xdr:colOff>666750</xdr:colOff>
      <xdr:row>209</xdr:row>
      <xdr:rowOff>1181100</xdr:rowOff>
    </xdr:to>
    <xdr:pic>
      <xdr:nvPicPr>
        <xdr:cNvPr id="17" name="Image 32" descr="Logo ffgolf.bmp"/>
        <xdr:cNvPicPr preferRelativeResize="1">
          <a:picLocks noChangeAspect="1"/>
        </xdr:cNvPicPr>
      </xdr:nvPicPr>
      <xdr:blipFill>
        <a:blip r:embed="rId1"/>
        <a:stretch>
          <a:fillRect/>
        </a:stretch>
      </xdr:blipFill>
      <xdr:spPr>
        <a:xfrm>
          <a:off x="1752600" y="67865625"/>
          <a:ext cx="2181225" cy="1000125"/>
        </a:xfrm>
        <a:prstGeom prst="rect">
          <a:avLst/>
        </a:prstGeom>
        <a:noFill/>
        <a:ln w="9525" cmpd="sng">
          <a:noFill/>
        </a:ln>
      </xdr:spPr>
    </xdr:pic>
    <xdr:clientData/>
  </xdr:twoCellAnchor>
  <xdr:twoCellAnchor editAs="oneCell">
    <xdr:from>
      <xdr:col>3</xdr:col>
      <xdr:colOff>266700</xdr:colOff>
      <xdr:row>186</xdr:row>
      <xdr:rowOff>180975</xdr:rowOff>
    </xdr:from>
    <xdr:to>
      <xdr:col>6</xdr:col>
      <xdr:colOff>666750</xdr:colOff>
      <xdr:row>186</xdr:row>
      <xdr:rowOff>1181100</xdr:rowOff>
    </xdr:to>
    <xdr:pic>
      <xdr:nvPicPr>
        <xdr:cNvPr id="18" name="Image 32" descr="Logo ffgolf.bmp"/>
        <xdr:cNvPicPr preferRelativeResize="1">
          <a:picLocks noChangeAspect="1"/>
        </xdr:cNvPicPr>
      </xdr:nvPicPr>
      <xdr:blipFill>
        <a:blip r:embed="rId1"/>
        <a:stretch>
          <a:fillRect/>
        </a:stretch>
      </xdr:blipFill>
      <xdr:spPr>
        <a:xfrm>
          <a:off x="1752600" y="60417075"/>
          <a:ext cx="2181225" cy="1000125"/>
        </a:xfrm>
        <a:prstGeom prst="rect">
          <a:avLst/>
        </a:prstGeom>
        <a:noFill/>
        <a:ln w="9525" cmpd="sng">
          <a:noFill/>
        </a:ln>
      </xdr:spPr>
    </xdr:pic>
    <xdr:clientData/>
  </xdr:twoCellAnchor>
  <xdr:twoCellAnchor editAs="oneCell">
    <xdr:from>
      <xdr:col>3</xdr:col>
      <xdr:colOff>266700</xdr:colOff>
      <xdr:row>163</xdr:row>
      <xdr:rowOff>180975</xdr:rowOff>
    </xdr:from>
    <xdr:to>
      <xdr:col>6</xdr:col>
      <xdr:colOff>666750</xdr:colOff>
      <xdr:row>163</xdr:row>
      <xdr:rowOff>1181100</xdr:rowOff>
    </xdr:to>
    <xdr:pic>
      <xdr:nvPicPr>
        <xdr:cNvPr id="19" name="Image 32" descr="Logo ffgolf.bmp"/>
        <xdr:cNvPicPr preferRelativeResize="1">
          <a:picLocks noChangeAspect="1"/>
        </xdr:cNvPicPr>
      </xdr:nvPicPr>
      <xdr:blipFill>
        <a:blip r:embed="rId1"/>
        <a:stretch>
          <a:fillRect/>
        </a:stretch>
      </xdr:blipFill>
      <xdr:spPr>
        <a:xfrm>
          <a:off x="1752600" y="52978050"/>
          <a:ext cx="2181225" cy="1000125"/>
        </a:xfrm>
        <a:prstGeom prst="rect">
          <a:avLst/>
        </a:prstGeom>
        <a:noFill/>
        <a:ln w="9525" cmpd="sng">
          <a:noFill/>
        </a:ln>
      </xdr:spPr>
    </xdr:pic>
    <xdr:clientData/>
  </xdr:twoCellAnchor>
  <xdr:twoCellAnchor editAs="oneCell">
    <xdr:from>
      <xdr:col>3</xdr:col>
      <xdr:colOff>266700</xdr:colOff>
      <xdr:row>140</xdr:row>
      <xdr:rowOff>180975</xdr:rowOff>
    </xdr:from>
    <xdr:to>
      <xdr:col>6</xdr:col>
      <xdr:colOff>666750</xdr:colOff>
      <xdr:row>140</xdr:row>
      <xdr:rowOff>1181100</xdr:rowOff>
    </xdr:to>
    <xdr:pic>
      <xdr:nvPicPr>
        <xdr:cNvPr id="20" name="Image 32" descr="Logo ffgolf.bmp"/>
        <xdr:cNvPicPr preferRelativeResize="1">
          <a:picLocks noChangeAspect="1"/>
        </xdr:cNvPicPr>
      </xdr:nvPicPr>
      <xdr:blipFill>
        <a:blip r:embed="rId1"/>
        <a:stretch>
          <a:fillRect/>
        </a:stretch>
      </xdr:blipFill>
      <xdr:spPr>
        <a:xfrm>
          <a:off x="1752600" y="45539025"/>
          <a:ext cx="2181225" cy="1000125"/>
        </a:xfrm>
        <a:prstGeom prst="rect">
          <a:avLst/>
        </a:prstGeom>
        <a:noFill/>
        <a:ln w="9525" cmpd="sng">
          <a:noFill/>
        </a:ln>
      </xdr:spPr>
    </xdr:pic>
    <xdr:clientData/>
  </xdr:twoCellAnchor>
  <xdr:twoCellAnchor editAs="oneCell">
    <xdr:from>
      <xdr:col>3</xdr:col>
      <xdr:colOff>266700</xdr:colOff>
      <xdr:row>117</xdr:row>
      <xdr:rowOff>180975</xdr:rowOff>
    </xdr:from>
    <xdr:to>
      <xdr:col>6</xdr:col>
      <xdr:colOff>666750</xdr:colOff>
      <xdr:row>117</xdr:row>
      <xdr:rowOff>1181100</xdr:rowOff>
    </xdr:to>
    <xdr:pic>
      <xdr:nvPicPr>
        <xdr:cNvPr id="21" name="Image 32" descr="Logo ffgolf.bmp"/>
        <xdr:cNvPicPr preferRelativeResize="1">
          <a:picLocks noChangeAspect="1"/>
        </xdr:cNvPicPr>
      </xdr:nvPicPr>
      <xdr:blipFill>
        <a:blip r:embed="rId1"/>
        <a:stretch>
          <a:fillRect/>
        </a:stretch>
      </xdr:blipFill>
      <xdr:spPr>
        <a:xfrm>
          <a:off x="1752600" y="38100000"/>
          <a:ext cx="2181225" cy="1000125"/>
        </a:xfrm>
        <a:prstGeom prst="rect">
          <a:avLst/>
        </a:prstGeom>
        <a:noFill/>
        <a:ln w="9525" cmpd="sng">
          <a:noFill/>
        </a:ln>
      </xdr:spPr>
    </xdr:pic>
    <xdr:clientData/>
  </xdr:twoCellAnchor>
  <xdr:twoCellAnchor editAs="oneCell">
    <xdr:from>
      <xdr:col>3</xdr:col>
      <xdr:colOff>266700</xdr:colOff>
      <xdr:row>94</xdr:row>
      <xdr:rowOff>180975</xdr:rowOff>
    </xdr:from>
    <xdr:to>
      <xdr:col>6</xdr:col>
      <xdr:colOff>666750</xdr:colOff>
      <xdr:row>94</xdr:row>
      <xdr:rowOff>1181100</xdr:rowOff>
    </xdr:to>
    <xdr:pic>
      <xdr:nvPicPr>
        <xdr:cNvPr id="22" name="Image 32" descr="Logo ffgolf.bmp"/>
        <xdr:cNvPicPr preferRelativeResize="1">
          <a:picLocks noChangeAspect="1"/>
        </xdr:cNvPicPr>
      </xdr:nvPicPr>
      <xdr:blipFill>
        <a:blip r:embed="rId1"/>
        <a:stretch>
          <a:fillRect/>
        </a:stretch>
      </xdr:blipFill>
      <xdr:spPr>
        <a:xfrm>
          <a:off x="1752600" y="30660975"/>
          <a:ext cx="2181225" cy="1000125"/>
        </a:xfrm>
        <a:prstGeom prst="rect">
          <a:avLst/>
        </a:prstGeom>
        <a:noFill/>
        <a:ln w="9525" cmpd="sng">
          <a:noFill/>
        </a:ln>
      </xdr:spPr>
    </xdr:pic>
    <xdr:clientData/>
  </xdr:twoCellAnchor>
  <xdr:twoCellAnchor editAs="oneCell">
    <xdr:from>
      <xdr:col>3</xdr:col>
      <xdr:colOff>266700</xdr:colOff>
      <xdr:row>71</xdr:row>
      <xdr:rowOff>180975</xdr:rowOff>
    </xdr:from>
    <xdr:to>
      <xdr:col>6</xdr:col>
      <xdr:colOff>666750</xdr:colOff>
      <xdr:row>71</xdr:row>
      <xdr:rowOff>1181100</xdr:rowOff>
    </xdr:to>
    <xdr:pic>
      <xdr:nvPicPr>
        <xdr:cNvPr id="23" name="Image 32" descr="Logo ffgolf.bmp"/>
        <xdr:cNvPicPr preferRelativeResize="1">
          <a:picLocks noChangeAspect="1"/>
        </xdr:cNvPicPr>
      </xdr:nvPicPr>
      <xdr:blipFill>
        <a:blip r:embed="rId1"/>
        <a:stretch>
          <a:fillRect/>
        </a:stretch>
      </xdr:blipFill>
      <xdr:spPr>
        <a:xfrm>
          <a:off x="1752600" y="23221950"/>
          <a:ext cx="2181225" cy="1000125"/>
        </a:xfrm>
        <a:prstGeom prst="rect">
          <a:avLst/>
        </a:prstGeom>
        <a:noFill/>
        <a:ln w="9525" cmpd="sng">
          <a:noFill/>
        </a:ln>
      </xdr:spPr>
    </xdr:pic>
    <xdr:clientData/>
  </xdr:twoCellAnchor>
  <xdr:twoCellAnchor editAs="oneCell">
    <xdr:from>
      <xdr:col>3</xdr:col>
      <xdr:colOff>266700</xdr:colOff>
      <xdr:row>48</xdr:row>
      <xdr:rowOff>180975</xdr:rowOff>
    </xdr:from>
    <xdr:to>
      <xdr:col>6</xdr:col>
      <xdr:colOff>666750</xdr:colOff>
      <xdr:row>48</xdr:row>
      <xdr:rowOff>1181100</xdr:rowOff>
    </xdr:to>
    <xdr:pic>
      <xdr:nvPicPr>
        <xdr:cNvPr id="24" name="Image 32" descr="Logo ffgolf.bmp"/>
        <xdr:cNvPicPr preferRelativeResize="1">
          <a:picLocks noChangeAspect="1"/>
        </xdr:cNvPicPr>
      </xdr:nvPicPr>
      <xdr:blipFill>
        <a:blip r:embed="rId1"/>
        <a:stretch>
          <a:fillRect/>
        </a:stretch>
      </xdr:blipFill>
      <xdr:spPr>
        <a:xfrm>
          <a:off x="1752600" y="15782925"/>
          <a:ext cx="2181225" cy="1000125"/>
        </a:xfrm>
        <a:prstGeom prst="rect">
          <a:avLst/>
        </a:prstGeom>
        <a:noFill/>
        <a:ln w="9525" cmpd="sng">
          <a:noFill/>
        </a:ln>
      </xdr:spPr>
    </xdr:pic>
    <xdr:clientData/>
  </xdr:twoCellAnchor>
  <xdr:twoCellAnchor editAs="oneCell">
    <xdr:from>
      <xdr:col>3</xdr:col>
      <xdr:colOff>266700</xdr:colOff>
      <xdr:row>25</xdr:row>
      <xdr:rowOff>180975</xdr:rowOff>
    </xdr:from>
    <xdr:to>
      <xdr:col>6</xdr:col>
      <xdr:colOff>666750</xdr:colOff>
      <xdr:row>25</xdr:row>
      <xdr:rowOff>1181100</xdr:rowOff>
    </xdr:to>
    <xdr:pic>
      <xdr:nvPicPr>
        <xdr:cNvPr id="25" name="Image 32" descr="Logo ffgolf.bmp"/>
        <xdr:cNvPicPr preferRelativeResize="1">
          <a:picLocks noChangeAspect="1"/>
        </xdr:cNvPicPr>
      </xdr:nvPicPr>
      <xdr:blipFill>
        <a:blip r:embed="rId1"/>
        <a:stretch>
          <a:fillRect/>
        </a:stretch>
      </xdr:blipFill>
      <xdr:spPr>
        <a:xfrm>
          <a:off x="1752600" y="8343900"/>
          <a:ext cx="2181225" cy="1000125"/>
        </a:xfrm>
        <a:prstGeom prst="rect">
          <a:avLst/>
        </a:prstGeom>
        <a:noFill/>
        <a:ln w="9525" cmpd="sng">
          <a:noFill/>
        </a:ln>
      </xdr:spPr>
    </xdr:pic>
    <xdr:clientData/>
  </xdr:twoCellAnchor>
  <xdr:twoCellAnchor editAs="oneCell">
    <xdr:from>
      <xdr:col>3</xdr:col>
      <xdr:colOff>266700</xdr:colOff>
      <xdr:row>2</xdr:row>
      <xdr:rowOff>180975</xdr:rowOff>
    </xdr:from>
    <xdr:to>
      <xdr:col>6</xdr:col>
      <xdr:colOff>666750</xdr:colOff>
      <xdr:row>2</xdr:row>
      <xdr:rowOff>1181100</xdr:rowOff>
    </xdr:to>
    <xdr:pic>
      <xdr:nvPicPr>
        <xdr:cNvPr id="26" name="Image 32" descr="Logo ffgolf.bmp"/>
        <xdr:cNvPicPr preferRelativeResize="1">
          <a:picLocks noChangeAspect="1"/>
        </xdr:cNvPicPr>
      </xdr:nvPicPr>
      <xdr:blipFill>
        <a:blip r:embed="rId1"/>
        <a:stretch>
          <a:fillRect/>
        </a:stretch>
      </xdr:blipFill>
      <xdr:spPr>
        <a:xfrm>
          <a:off x="1752600" y="923925"/>
          <a:ext cx="21812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314325</xdr:rowOff>
    </xdr:from>
    <xdr:to>
      <xdr:col>4</xdr:col>
      <xdr:colOff>400050</xdr:colOff>
      <xdr:row>6</xdr:row>
      <xdr:rowOff>57150</xdr:rowOff>
    </xdr:to>
    <xdr:pic>
      <xdr:nvPicPr>
        <xdr:cNvPr id="1" name="Image 32" descr="Logo ffgolf.bmp"/>
        <xdr:cNvPicPr preferRelativeResize="1">
          <a:picLocks noChangeAspect="1"/>
        </xdr:cNvPicPr>
      </xdr:nvPicPr>
      <xdr:blipFill>
        <a:blip r:embed="rId1"/>
        <a:stretch>
          <a:fillRect/>
        </a:stretch>
      </xdr:blipFill>
      <xdr:spPr>
        <a:xfrm>
          <a:off x="342900" y="2076450"/>
          <a:ext cx="21621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1</xdr:row>
      <xdr:rowOff>561975</xdr:rowOff>
    </xdr:from>
    <xdr:to>
      <xdr:col>1</xdr:col>
      <xdr:colOff>1962150</xdr:colOff>
      <xdr:row>4</xdr:row>
      <xdr:rowOff>257175</xdr:rowOff>
    </xdr:to>
    <xdr:pic>
      <xdr:nvPicPr>
        <xdr:cNvPr id="1" name="Image 32" descr="Logo ffgolf.bmp"/>
        <xdr:cNvPicPr preferRelativeResize="1">
          <a:picLocks noChangeAspect="1"/>
        </xdr:cNvPicPr>
      </xdr:nvPicPr>
      <xdr:blipFill>
        <a:blip r:embed="rId1"/>
        <a:stretch>
          <a:fillRect/>
        </a:stretch>
      </xdr:blipFill>
      <xdr:spPr>
        <a:xfrm>
          <a:off x="352425" y="1981200"/>
          <a:ext cx="20574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3"/>
  <dimension ref="A1:K11"/>
  <sheetViews>
    <sheetView showGridLines="0" zoomScale="75" zoomScaleNormal="75" zoomScalePageLayoutView="0" workbookViewId="0" topLeftCell="A1">
      <selection activeCell="B11" sqref="B11:K11"/>
    </sheetView>
  </sheetViews>
  <sheetFormatPr defaultColWidth="11.421875" defaultRowHeight="12.75"/>
  <cols>
    <col min="2" max="11" width="11.7109375" style="0" customWidth="1"/>
  </cols>
  <sheetData>
    <row r="1" spans="2:11" ht="63" customHeight="1" thickBot="1" thickTop="1">
      <c r="B1" s="196" t="s">
        <v>42</v>
      </c>
      <c r="C1" s="197"/>
      <c r="D1" s="197"/>
      <c r="E1" s="197"/>
      <c r="F1" s="197"/>
      <c r="G1" s="197"/>
      <c r="H1" s="197"/>
      <c r="I1" s="197"/>
      <c r="J1" s="197"/>
      <c r="K1" s="198"/>
    </row>
    <row r="2" ht="13.5" thickTop="1"/>
    <row r="3" spans="1:11" ht="39.75" customHeight="1">
      <c r="A3" s="6"/>
      <c r="B3" s="199" t="s">
        <v>10</v>
      </c>
      <c r="C3" s="200"/>
      <c r="D3" s="200"/>
      <c r="E3" s="200"/>
      <c r="F3" s="200"/>
      <c r="G3" s="200"/>
      <c r="H3" s="200"/>
      <c r="I3" s="200"/>
      <c r="J3" s="200"/>
      <c r="K3" s="200"/>
    </row>
    <row r="5" spans="1:11" ht="54.75" customHeight="1">
      <c r="A5" s="42" t="s">
        <v>11</v>
      </c>
      <c r="B5" s="201" t="s">
        <v>46</v>
      </c>
      <c r="C5" s="202"/>
      <c r="D5" s="202"/>
      <c r="E5" s="202"/>
      <c r="F5" s="202"/>
      <c r="G5" s="202"/>
      <c r="H5" s="202"/>
      <c r="I5" s="202"/>
      <c r="J5" s="202"/>
      <c r="K5" s="202"/>
    </row>
    <row r="6" spans="1:11" ht="9" customHeight="1" thickBot="1">
      <c r="A6" s="31"/>
      <c r="B6" s="39"/>
      <c r="C6" s="40"/>
      <c r="D6" s="40"/>
      <c r="E6" s="40"/>
      <c r="F6" s="40"/>
      <c r="G6" s="40"/>
      <c r="H6" s="40"/>
      <c r="I6" s="40"/>
      <c r="J6" s="40"/>
      <c r="K6" s="40"/>
    </row>
    <row r="7" spans="2:11" ht="24.75" customHeight="1" thickTop="1">
      <c r="B7" s="203" t="s">
        <v>13</v>
      </c>
      <c r="C7" s="204"/>
      <c r="D7" s="32"/>
      <c r="E7" s="32"/>
      <c r="F7" s="32"/>
      <c r="G7" s="32"/>
      <c r="H7" s="32"/>
      <c r="I7" s="32"/>
      <c r="J7" s="32"/>
      <c r="K7" s="33"/>
    </row>
    <row r="8" spans="2:11" ht="24.75" customHeight="1">
      <c r="B8" s="34"/>
      <c r="C8" s="22"/>
      <c r="D8" s="22"/>
      <c r="E8" s="22"/>
      <c r="F8" s="22"/>
      <c r="G8" s="22"/>
      <c r="H8" s="22"/>
      <c r="I8" s="22"/>
      <c r="J8" s="22"/>
      <c r="K8" s="35"/>
    </row>
    <row r="9" spans="2:11" ht="24.75" customHeight="1" thickBot="1">
      <c r="B9" s="36"/>
      <c r="C9" s="37"/>
      <c r="D9" s="37"/>
      <c r="E9" s="37"/>
      <c r="F9" s="37"/>
      <c r="G9" s="37"/>
      <c r="H9" s="37"/>
      <c r="I9" s="37"/>
      <c r="J9" s="37"/>
      <c r="K9" s="38"/>
    </row>
    <row r="10" spans="2:11" ht="12.75" customHeight="1" thickTop="1">
      <c r="B10" s="4"/>
      <c r="C10" s="4"/>
      <c r="D10" s="4"/>
      <c r="E10" s="4"/>
      <c r="F10" s="4"/>
      <c r="G10" s="4"/>
      <c r="H10" s="4"/>
      <c r="I10" s="4"/>
      <c r="J10" s="4"/>
      <c r="K10" s="4"/>
    </row>
    <row r="11" spans="1:11" ht="107.25" customHeight="1">
      <c r="A11" s="42" t="s">
        <v>12</v>
      </c>
      <c r="B11" s="194" t="s">
        <v>35</v>
      </c>
      <c r="C11" s="195"/>
      <c r="D11" s="195"/>
      <c r="E11" s="195"/>
      <c r="F11" s="195"/>
      <c r="G11" s="195"/>
      <c r="H11" s="195"/>
      <c r="I11" s="195"/>
      <c r="J11" s="195"/>
      <c r="K11" s="195"/>
    </row>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 customHeight="1"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sheetData>
  <sheetProtection/>
  <mergeCells count="5">
    <mergeCell ref="B11:K11"/>
    <mergeCell ref="B1:K1"/>
    <mergeCell ref="B3:K3"/>
    <mergeCell ref="B5:K5"/>
    <mergeCell ref="B7:C7"/>
  </mergeCells>
  <printOptions/>
  <pageMargins left="0.787401575" right="0.787401575" top="0.984251969" bottom="0.984251969" header="0.4921259845" footer="0.4921259845"/>
  <pageSetup horizontalDpi="360" verticalDpi="36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21"/>
  <dimension ref="A1:H84"/>
  <sheetViews>
    <sheetView showGridLines="0" zoomScale="85" zoomScaleNormal="85" zoomScalePageLayoutView="0" workbookViewId="0" topLeftCell="A1">
      <selection activeCell="D11" sqref="D11:F11"/>
    </sheetView>
  </sheetViews>
  <sheetFormatPr defaultColWidth="11.421875" defaultRowHeight="12.75"/>
  <cols>
    <col min="1" max="1" width="18.8515625" style="0" customWidth="1"/>
    <col min="2" max="2" width="8.421875" style="0" customWidth="1"/>
    <col min="3" max="3" width="4.8515625" style="4" customWidth="1"/>
    <col min="6" max="6" width="13.8515625" style="0" customWidth="1"/>
    <col min="8" max="8" width="21.8515625" style="0" customWidth="1"/>
  </cols>
  <sheetData>
    <row r="1" spans="1:8" ht="83.25" customHeight="1" thickBot="1">
      <c r="A1" s="214" t="s">
        <v>36</v>
      </c>
      <c r="B1" s="214"/>
      <c r="C1" s="214"/>
      <c r="D1" s="214"/>
      <c r="E1" s="214"/>
      <c r="F1" s="214"/>
      <c r="G1" s="214"/>
      <c r="H1" s="214"/>
    </row>
    <row r="2" spans="1:8" ht="16.5" customHeight="1" thickBot="1">
      <c r="A2" s="2" t="s">
        <v>0</v>
      </c>
      <c r="B2" s="2"/>
      <c r="D2" s="211" t="s">
        <v>52</v>
      </c>
      <c r="E2" s="212"/>
      <c r="F2" s="212"/>
      <c r="G2" s="212"/>
      <c r="H2" s="213"/>
    </row>
    <row r="3" ht="13.5" thickBot="1"/>
    <row r="4" spans="1:8" ht="16.5" thickBot="1">
      <c r="A4" s="2" t="s">
        <v>1</v>
      </c>
      <c r="B4" s="2"/>
      <c r="D4" s="211" t="s">
        <v>53</v>
      </c>
      <c r="E4" s="212"/>
      <c r="F4" s="212"/>
      <c r="G4" s="212"/>
      <c r="H4" s="213"/>
    </row>
    <row r="5" ht="13.5" thickBot="1"/>
    <row r="6" spans="1:8" ht="16.5" thickBot="1">
      <c r="A6" s="2" t="s">
        <v>9</v>
      </c>
      <c r="D6" s="211" t="s">
        <v>54</v>
      </c>
      <c r="E6" s="212"/>
      <c r="F6" s="212"/>
      <c r="G6" s="212"/>
      <c r="H6" s="213"/>
    </row>
    <row r="7" spans="1:8" ht="13.5" customHeight="1" thickBot="1">
      <c r="A7" s="2"/>
      <c r="B7" s="2"/>
      <c r="D7" s="3"/>
      <c r="E7" s="3"/>
      <c r="F7" s="3"/>
      <c r="G7" s="3"/>
      <c r="H7" s="3"/>
    </row>
    <row r="8" spans="1:5" ht="16.5" thickBot="1">
      <c r="A8" s="2" t="s">
        <v>38</v>
      </c>
      <c r="E8" s="79">
        <v>3</v>
      </c>
    </row>
    <row r="9" ht="15.75">
      <c r="F9" s="44"/>
    </row>
    <row r="11" spans="1:6" ht="12" customHeight="1">
      <c r="A11" s="2" t="s">
        <v>2</v>
      </c>
      <c r="C11" s="4">
        <v>1</v>
      </c>
      <c r="D11" s="206" t="s">
        <v>55</v>
      </c>
      <c r="E11" s="209"/>
      <c r="F11" s="210"/>
    </row>
    <row r="12" spans="4:6" ht="12" customHeight="1">
      <c r="D12" s="5"/>
      <c r="E12" s="5"/>
      <c r="F12" s="5"/>
    </row>
    <row r="13" spans="3:6" ht="12" customHeight="1">
      <c r="C13" s="4">
        <v>2</v>
      </c>
      <c r="D13" s="206" t="s">
        <v>62</v>
      </c>
      <c r="E13" s="207"/>
      <c r="F13" s="208"/>
    </row>
    <row r="14" ht="12" customHeight="1"/>
    <row r="15" spans="3:6" ht="12" customHeight="1">
      <c r="C15" s="4">
        <v>3</v>
      </c>
      <c r="D15" s="206" t="s">
        <v>71</v>
      </c>
      <c r="E15" s="207"/>
      <c r="F15" s="208"/>
    </row>
    <row r="16" spans="4:6" ht="12" customHeight="1">
      <c r="D16" s="5"/>
      <c r="E16" s="5"/>
      <c r="F16" s="5"/>
    </row>
    <row r="17" spans="3:6" ht="12" customHeight="1">
      <c r="C17" s="4">
        <v>4</v>
      </c>
      <c r="D17" s="206" t="s">
        <v>80</v>
      </c>
      <c r="E17" s="207"/>
      <c r="F17" s="208"/>
    </row>
    <row r="18" ht="12" customHeight="1"/>
    <row r="19" spans="3:6" ht="12" customHeight="1">
      <c r="C19" s="4">
        <v>5</v>
      </c>
      <c r="D19" s="206" t="s">
        <v>89</v>
      </c>
      <c r="E19" s="207"/>
      <c r="F19" s="208"/>
    </row>
    <row r="20" ht="12" customHeight="1"/>
    <row r="21" spans="3:6" ht="12" customHeight="1">
      <c r="C21" s="4">
        <v>6</v>
      </c>
      <c r="D21" s="206" t="s">
        <v>98</v>
      </c>
      <c r="E21" s="207"/>
      <c r="F21" s="208"/>
    </row>
    <row r="22" ht="12" customHeight="1"/>
    <row r="23" spans="3:6" ht="12" customHeight="1">
      <c r="C23" s="4">
        <v>7</v>
      </c>
      <c r="D23" s="206" t="s">
        <v>104</v>
      </c>
      <c r="E23" s="207"/>
      <c r="F23" s="208"/>
    </row>
    <row r="24" ht="12" customHeight="1"/>
    <row r="25" spans="3:6" ht="12" customHeight="1">
      <c r="C25" s="4">
        <v>8</v>
      </c>
      <c r="D25" s="206" t="s">
        <v>111</v>
      </c>
      <c r="E25" s="207"/>
      <c r="F25" s="208"/>
    </row>
    <row r="26" ht="12" customHeight="1"/>
    <row r="27" spans="3:6" ht="12" customHeight="1">
      <c r="C27" s="4">
        <v>9</v>
      </c>
      <c r="D27" s="206" t="s">
        <v>120</v>
      </c>
      <c r="E27" s="207"/>
      <c r="F27" s="208"/>
    </row>
    <row r="28" ht="12" customHeight="1"/>
    <row r="29" spans="3:6" ht="12" customHeight="1">
      <c r="C29" s="4">
        <v>10</v>
      </c>
      <c r="D29" s="206" t="s">
        <v>127</v>
      </c>
      <c r="E29" s="207"/>
      <c r="F29" s="208"/>
    </row>
    <row r="30" ht="12" customHeight="1"/>
    <row r="31" spans="3:6" ht="12" customHeight="1">
      <c r="C31" s="4">
        <v>11</v>
      </c>
      <c r="D31" s="206" t="s">
        <v>132</v>
      </c>
      <c r="E31" s="207"/>
      <c r="F31" s="208"/>
    </row>
    <row r="32" ht="12" customHeight="1"/>
    <row r="33" spans="3:6" ht="12" customHeight="1">
      <c r="C33" s="4">
        <v>12</v>
      </c>
      <c r="D33" s="206" t="s">
        <v>140</v>
      </c>
      <c r="E33" s="207"/>
      <c r="F33" s="208"/>
    </row>
    <row r="34" ht="12" customHeight="1"/>
    <row r="35" spans="3:6" ht="12" customHeight="1">
      <c r="C35" s="4">
        <v>13</v>
      </c>
      <c r="D35" s="206" t="s">
        <v>149</v>
      </c>
      <c r="E35" s="207"/>
      <c r="F35" s="208"/>
    </row>
    <row r="36" ht="12" customHeight="1"/>
    <row r="37" spans="3:6" ht="12" customHeight="1">
      <c r="C37" s="4">
        <v>14</v>
      </c>
      <c r="D37" s="206" t="s">
        <v>157</v>
      </c>
      <c r="E37" s="207"/>
      <c r="F37" s="208"/>
    </row>
    <row r="38" ht="12" customHeight="1"/>
    <row r="39" spans="3:6" ht="12" customHeight="1">
      <c r="C39" s="4">
        <v>15</v>
      </c>
      <c r="D39" s="206" t="s">
        <v>166</v>
      </c>
      <c r="E39" s="207"/>
      <c r="F39" s="208"/>
    </row>
    <row r="40" ht="12" customHeight="1"/>
    <row r="41" spans="3:6" ht="12" customHeight="1">
      <c r="C41" s="4">
        <v>16</v>
      </c>
      <c r="D41" s="206" t="s">
        <v>173</v>
      </c>
      <c r="E41" s="207"/>
      <c r="F41" s="208"/>
    </row>
    <row r="42" ht="12" customHeight="1"/>
    <row r="43" spans="3:6" ht="12" customHeight="1">
      <c r="C43" s="4">
        <v>17</v>
      </c>
      <c r="D43" s="206" t="s">
        <v>181</v>
      </c>
      <c r="E43" s="207"/>
      <c r="F43" s="208"/>
    </row>
    <row r="44" ht="12" customHeight="1"/>
    <row r="45" spans="3:6" ht="12" customHeight="1">
      <c r="C45" s="4">
        <v>18</v>
      </c>
      <c r="D45" s="206" t="s">
        <v>190</v>
      </c>
      <c r="E45" s="207"/>
      <c r="F45" s="208"/>
    </row>
    <row r="46" ht="12" customHeight="1" hidden="1"/>
    <row r="47" spans="3:6" ht="12" customHeight="1" hidden="1">
      <c r="C47" s="4">
        <v>19</v>
      </c>
      <c r="D47" s="206"/>
      <c r="E47" s="207"/>
      <c r="F47" s="208"/>
    </row>
    <row r="48" ht="12" customHeight="1" hidden="1"/>
    <row r="49" spans="3:6" ht="12" customHeight="1" hidden="1">
      <c r="C49" s="4">
        <v>20</v>
      </c>
      <c r="D49" s="206"/>
      <c r="E49" s="207"/>
      <c r="F49" s="208"/>
    </row>
    <row r="50" ht="12" customHeight="1" hidden="1"/>
    <row r="51" spans="3:6" ht="12" customHeight="1" hidden="1">
      <c r="C51" s="4">
        <v>21</v>
      </c>
      <c r="D51" s="206"/>
      <c r="E51" s="207"/>
      <c r="F51" s="208"/>
    </row>
    <row r="52" ht="12.75" hidden="1"/>
    <row r="53" spans="3:6" ht="12.75" hidden="1">
      <c r="C53" s="4">
        <v>22</v>
      </c>
      <c r="D53" s="206"/>
      <c r="E53" s="207"/>
      <c r="F53" s="208"/>
    </row>
    <row r="54" ht="12.75" hidden="1"/>
    <row r="55" spans="3:6" ht="12.75" hidden="1">
      <c r="C55" s="4">
        <v>23</v>
      </c>
      <c r="D55" s="206"/>
      <c r="E55" s="207"/>
      <c r="F55" s="208"/>
    </row>
    <row r="56" ht="12.75" hidden="1"/>
    <row r="57" spans="3:6" ht="12.75" hidden="1">
      <c r="C57" s="4">
        <v>24</v>
      </c>
      <c r="D57" s="206"/>
      <c r="E57" s="207"/>
      <c r="F57" s="208"/>
    </row>
    <row r="58" ht="12.75" hidden="1"/>
    <row r="59" spans="3:6" ht="12.75" hidden="1">
      <c r="C59" s="4">
        <v>25</v>
      </c>
      <c r="D59" s="206"/>
      <c r="E59" s="207"/>
      <c r="F59" s="208"/>
    </row>
    <row r="60" ht="12.75" hidden="1"/>
    <row r="61" spans="3:6" ht="12.75" hidden="1">
      <c r="C61" s="4">
        <v>26</v>
      </c>
      <c r="D61" s="206"/>
      <c r="E61" s="207"/>
      <c r="F61" s="208"/>
    </row>
    <row r="63" spans="3:7" ht="12.75">
      <c r="C63" s="22"/>
      <c r="D63" s="76"/>
      <c r="E63" s="76"/>
      <c r="F63" s="76"/>
      <c r="G63" s="6"/>
    </row>
    <row r="64" spans="3:7" ht="12.75">
      <c r="C64" s="22"/>
      <c r="D64" s="205"/>
      <c r="E64" s="205"/>
      <c r="F64" s="205"/>
      <c r="G64" s="6"/>
    </row>
    <row r="65" spans="3:7" ht="12.75">
      <c r="C65" s="22"/>
      <c r="D65" s="76"/>
      <c r="E65" s="76"/>
      <c r="F65" s="76"/>
      <c r="G65" s="6"/>
    </row>
    <row r="66" spans="3:7" ht="12.75">
      <c r="C66" s="22"/>
      <c r="D66" s="205"/>
      <c r="E66" s="205"/>
      <c r="F66" s="205"/>
      <c r="G66" s="6"/>
    </row>
    <row r="67" spans="4:7" ht="12.75">
      <c r="D67" s="6"/>
      <c r="E67" s="6"/>
      <c r="F67" s="6"/>
      <c r="G67" s="6"/>
    </row>
    <row r="68" spans="4:7" ht="12.75">
      <c r="D68" s="6"/>
      <c r="E68" s="6"/>
      <c r="F68" s="6"/>
      <c r="G68" s="6"/>
    </row>
    <row r="69" spans="4:7" ht="12.75">
      <c r="D69" s="6"/>
      <c r="E69" s="6"/>
      <c r="F69" s="6"/>
      <c r="G69" s="6"/>
    </row>
    <row r="70" spans="4:7" ht="12.75">
      <c r="D70" s="6"/>
      <c r="E70" s="6"/>
      <c r="F70" s="6"/>
      <c r="G70" s="6"/>
    </row>
    <row r="71" spans="4:7" ht="12.75">
      <c r="D71" s="6"/>
      <c r="E71" s="6"/>
      <c r="F71" s="6"/>
      <c r="G71" s="6"/>
    </row>
    <row r="72" spans="4:7" ht="12.75">
      <c r="D72" s="6"/>
      <c r="E72" s="6"/>
      <c r="F72" s="6"/>
      <c r="G72" s="6"/>
    </row>
    <row r="73" spans="4:7" ht="12.75">
      <c r="D73" s="6"/>
      <c r="E73" s="6"/>
      <c r="F73" s="6"/>
      <c r="G73" s="6"/>
    </row>
    <row r="74" spans="4:7" ht="12.75">
      <c r="D74" s="6"/>
      <c r="E74" s="6"/>
      <c r="F74" s="6"/>
      <c r="G74" s="6"/>
    </row>
    <row r="75" spans="4:7" ht="12.75">
      <c r="D75" s="6"/>
      <c r="E75" s="6"/>
      <c r="F75" s="6"/>
      <c r="G75" s="6"/>
    </row>
    <row r="76" spans="4:7" ht="12.75">
      <c r="D76" s="6"/>
      <c r="E76" s="6"/>
      <c r="F76" s="6"/>
      <c r="G76" s="6"/>
    </row>
    <row r="77" spans="4:7" ht="12.75">
      <c r="D77" s="6"/>
      <c r="E77" s="6"/>
      <c r="F77" s="6"/>
      <c r="G77" s="6"/>
    </row>
    <row r="78" spans="4:7" ht="12.75">
      <c r="D78" s="6"/>
      <c r="E78" s="6"/>
      <c r="F78" s="6"/>
      <c r="G78" s="6"/>
    </row>
    <row r="79" spans="4:7" ht="12.75">
      <c r="D79" s="6"/>
      <c r="E79" s="6"/>
      <c r="F79" s="6"/>
      <c r="G79" s="6"/>
    </row>
    <row r="80" spans="4:7" ht="12.75">
      <c r="D80" s="6"/>
      <c r="E80" s="6"/>
      <c r="F80" s="6"/>
      <c r="G80" s="6"/>
    </row>
    <row r="81" spans="4:7" ht="12.75">
      <c r="D81" s="6"/>
      <c r="E81" s="6"/>
      <c r="F81" s="6"/>
      <c r="G81" s="6"/>
    </row>
    <row r="82" spans="4:7" ht="12.75">
      <c r="D82" s="6"/>
      <c r="E82" s="6"/>
      <c r="F82" s="6"/>
      <c r="G82" s="6"/>
    </row>
    <row r="83" spans="4:7" ht="12.75">
      <c r="D83" s="6"/>
      <c r="E83" s="6"/>
      <c r="F83" s="6"/>
      <c r="G83" s="6"/>
    </row>
    <row r="84" spans="4:7" ht="12.75">
      <c r="D84" s="6"/>
      <c r="E84" s="6"/>
      <c r="F84" s="6"/>
      <c r="G84" s="6"/>
    </row>
  </sheetData>
  <sheetProtection/>
  <mergeCells count="32">
    <mergeCell ref="D19:F19"/>
    <mergeCell ref="D11:F11"/>
    <mergeCell ref="D2:H2"/>
    <mergeCell ref="D4:H4"/>
    <mergeCell ref="D6:H6"/>
    <mergeCell ref="A1:H1"/>
    <mergeCell ref="D13:F13"/>
    <mergeCell ref="D15:F15"/>
    <mergeCell ref="D17:F17"/>
    <mergeCell ref="D21:F21"/>
    <mergeCell ref="D23:F23"/>
    <mergeCell ref="D29:F29"/>
    <mergeCell ref="D35:F35"/>
    <mergeCell ref="D33:F33"/>
    <mergeCell ref="D31:F31"/>
    <mergeCell ref="D49:F49"/>
    <mergeCell ref="D45:F45"/>
    <mergeCell ref="D47:F47"/>
    <mergeCell ref="D25:F25"/>
    <mergeCell ref="D27:F27"/>
    <mergeCell ref="D37:F37"/>
    <mergeCell ref="D39:F39"/>
    <mergeCell ref="D41:F41"/>
    <mergeCell ref="D43:F43"/>
    <mergeCell ref="D64:F64"/>
    <mergeCell ref="D66:F66"/>
    <mergeCell ref="D51:F51"/>
    <mergeCell ref="D55:F55"/>
    <mergeCell ref="D61:F61"/>
    <mergeCell ref="D59:F59"/>
    <mergeCell ref="D57:F57"/>
    <mergeCell ref="D53:F53"/>
  </mergeCells>
  <printOptions/>
  <pageMargins left="0.787401575" right="0.787401575" top="0.984251969" bottom="0.984251969" header="0.4921259845" footer="0.4921259845"/>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1:J600"/>
  <sheetViews>
    <sheetView showGridLines="0" view="pageBreakPreview" zoomScale="75" zoomScaleSheetLayoutView="75" zoomScalePageLayoutView="0" workbookViewId="0" topLeftCell="A1">
      <selection activeCell="I3" sqref="I3"/>
    </sheetView>
  </sheetViews>
  <sheetFormatPr defaultColWidth="11.421875" defaultRowHeight="12.75"/>
  <cols>
    <col min="1" max="1" width="6.421875" style="6" customWidth="1"/>
    <col min="2" max="2" width="6.7109375" style="46" bestFit="1" customWidth="1"/>
    <col min="3" max="3" width="9.140625" style="6" customWidth="1"/>
    <col min="4" max="4" width="8.7109375" style="6" customWidth="1"/>
    <col min="5" max="5" width="5.57421875" style="6" customWidth="1"/>
    <col min="6" max="6" width="12.421875" style="6" customWidth="1"/>
    <col min="7" max="7" width="33.140625" style="6" customWidth="1"/>
    <col min="8" max="8" width="8.28125" style="6" customWidth="1"/>
    <col min="9" max="16384" width="11.421875" style="6" customWidth="1"/>
  </cols>
  <sheetData>
    <row r="1" spans="1:8" ht="29.25" customHeight="1">
      <c r="A1" s="242" t="s">
        <v>25</v>
      </c>
      <c r="B1" s="242"/>
      <c r="C1" s="242"/>
      <c r="D1" s="242"/>
      <c r="E1" s="242"/>
      <c r="F1" s="242"/>
      <c r="G1" s="242"/>
      <c r="H1" s="41"/>
    </row>
    <row r="2" spans="1:8" ht="29.25" customHeight="1">
      <c r="A2" s="242"/>
      <c r="B2" s="242"/>
      <c r="C2" s="242"/>
      <c r="D2" s="242"/>
      <c r="E2" s="242"/>
      <c r="F2" s="242"/>
      <c r="G2" s="242"/>
      <c r="H2" s="41"/>
    </row>
    <row r="3" spans="1:8" ht="105.75" customHeight="1">
      <c r="A3" s="69"/>
      <c r="B3" s="70"/>
      <c r="C3" s="71"/>
      <c r="D3" s="72"/>
      <c r="E3" s="72"/>
      <c r="F3" s="72"/>
      <c r="G3" s="72"/>
      <c r="H3" s="41"/>
    </row>
    <row r="4" spans="1:10" ht="21" customHeight="1">
      <c r="A4" s="226" t="str">
        <f>Prépa!$D$2</f>
        <v>INTERCLUBS PAR EQUIPES PROMOTION MID-AM DAMES</v>
      </c>
      <c r="B4" s="227"/>
      <c r="C4" s="227"/>
      <c r="D4" s="227"/>
      <c r="E4" s="227"/>
      <c r="F4" s="227"/>
      <c r="G4" s="227"/>
      <c r="H4" s="227"/>
      <c r="I4" s="8"/>
      <c r="J4" s="8"/>
    </row>
    <row r="5" spans="1:10" ht="21" customHeight="1">
      <c r="A5" s="229" t="str">
        <f>Prépa!$D$4</f>
        <v>Ligues de Bretagne - Cente Val de Loire - Pays de la Loire</v>
      </c>
      <c r="B5" s="227"/>
      <c r="C5" s="227"/>
      <c r="D5" s="227"/>
      <c r="E5" s="227"/>
      <c r="F5" s="227"/>
      <c r="G5" s="227"/>
      <c r="H5" s="227"/>
      <c r="I5" s="8"/>
      <c r="J5" s="8"/>
    </row>
    <row r="6" spans="1:8" ht="21" customHeight="1">
      <c r="A6" s="230" t="str">
        <f>Prépa!$D$6</f>
        <v>10-11 juin 2017   Golf de SABLE-SOLESMES</v>
      </c>
      <c r="B6" s="227"/>
      <c r="C6" s="227"/>
      <c r="D6" s="227"/>
      <c r="E6" s="227"/>
      <c r="F6" s="227"/>
      <c r="G6" s="227"/>
      <c r="H6" s="227"/>
    </row>
    <row r="9" spans="1:8" ht="42" customHeight="1">
      <c r="A9" s="228" t="s">
        <v>16</v>
      </c>
      <c r="B9" s="228"/>
      <c r="C9" s="228"/>
      <c r="D9" s="228"/>
      <c r="E9" s="228"/>
      <c r="F9" s="228"/>
      <c r="G9" s="228"/>
      <c r="H9" s="228"/>
    </row>
    <row r="10" spans="1:8" ht="35.25" customHeight="1" thickBot="1">
      <c r="A10" s="238" t="s">
        <v>41</v>
      </c>
      <c r="B10" s="238"/>
      <c r="C10" s="238"/>
      <c r="D10" s="238"/>
      <c r="E10" s="238" t="str">
        <f>Prépa!$D$11</f>
        <v>ALENCON/ARCONNA</v>
      </c>
      <c r="F10" s="239"/>
      <c r="G10" s="239"/>
      <c r="H10" s="239"/>
    </row>
    <row r="11" spans="1:8" ht="36.75" customHeight="1" thickTop="1">
      <c r="A11" s="9"/>
      <c r="B11" s="45" t="s">
        <v>15</v>
      </c>
      <c r="C11" s="236" t="s">
        <v>17</v>
      </c>
      <c r="D11" s="237"/>
      <c r="E11" s="48"/>
      <c r="F11" s="49" t="s">
        <v>18</v>
      </c>
      <c r="G11" s="47"/>
      <c r="H11" s="64" t="s">
        <v>24</v>
      </c>
    </row>
    <row r="12" spans="1:8" ht="18.75" customHeight="1">
      <c r="A12" s="10">
        <v>1</v>
      </c>
      <c r="B12" s="66">
        <v>10.2</v>
      </c>
      <c r="C12" s="224" t="s">
        <v>56</v>
      </c>
      <c r="D12" s="225"/>
      <c r="E12" s="225"/>
      <c r="F12" s="225"/>
      <c r="G12" s="225"/>
      <c r="H12" s="65">
        <f>IF(B12="","",B12)</f>
        <v>10.2</v>
      </c>
    </row>
    <row r="13" spans="1:8" ht="18.75" customHeight="1">
      <c r="A13" s="10">
        <v>2</v>
      </c>
      <c r="B13" s="66">
        <v>10.8</v>
      </c>
      <c r="C13" s="224" t="s">
        <v>57</v>
      </c>
      <c r="D13" s="225"/>
      <c r="E13" s="225"/>
      <c r="F13" s="225"/>
      <c r="G13" s="225"/>
      <c r="H13" s="65">
        <f aca="true" t="shared" si="0" ref="H13:H19">IF(B13="","",B13)</f>
        <v>10.8</v>
      </c>
    </row>
    <row r="14" spans="1:8" ht="18.75" customHeight="1">
      <c r="A14" s="10">
        <v>3</v>
      </c>
      <c r="B14" s="66">
        <v>13.8</v>
      </c>
      <c r="C14" s="224" t="s">
        <v>58</v>
      </c>
      <c r="D14" s="225"/>
      <c r="E14" s="225"/>
      <c r="F14" s="225"/>
      <c r="G14" s="225"/>
      <c r="H14" s="65">
        <f t="shared" si="0"/>
        <v>13.8</v>
      </c>
    </row>
    <row r="15" spans="1:8" ht="18.75" customHeight="1">
      <c r="A15" s="10">
        <v>4</v>
      </c>
      <c r="B15" s="66">
        <v>17.6</v>
      </c>
      <c r="C15" s="224" t="s">
        <v>59</v>
      </c>
      <c r="D15" s="225"/>
      <c r="E15" s="225"/>
      <c r="F15" s="225"/>
      <c r="G15" s="225"/>
      <c r="H15" s="65">
        <f t="shared" si="0"/>
        <v>17.6</v>
      </c>
    </row>
    <row r="16" spans="1:8" ht="18.75" customHeight="1">
      <c r="A16" s="10">
        <v>5</v>
      </c>
      <c r="B16" s="66">
        <v>20.7</v>
      </c>
      <c r="C16" s="224" t="s">
        <v>60</v>
      </c>
      <c r="D16" s="225"/>
      <c r="E16" s="225"/>
      <c r="F16" s="225"/>
      <c r="G16" s="225"/>
      <c r="H16" s="65">
        <f t="shared" si="0"/>
        <v>20.7</v>
      </c>
    </row>
    <row r="17" spans="1:8" ht="18.75" customHeight="1">
      <c r="A17" s="10">
        <v>6</v>
      </c>
      <c r="B17" s="66">
        <v>25.6</v>
      </c>
      <c r="C17" s="224" t="s">
        <v>61</v>
      </c>
      <c r="D17" s="225"/>
      <c r="E17" s="225"/>
      <c r="F17" s="225"/>
      <c r="G17" s="225"/>
      <c r="H17" s="65">
        <f t="shared" si="0"/>
        <v>25.6</v>
      </c>
    </row>
    <row r="18" spans="1:8" ht="18.75" customHeight="1">
      <c r="A18" s="10">
        <v>7</v>
      </c>
      <c r="B18" s="66"/>
      <c r="C18" s="224"/>
      <c r="D18" s="225"/>
      <c r="E18" s="225"/>
      <c r="F18" s="225"/>
      <c r="G18" s="225"/>
      <c r="H18" s="65">
        <f t="shared" si="0"/>
      </c>
    </row>
    <row r="19" spans="1:8" ht="18.75" customHeight="1">
      <c r="A19" s="10">
        <v>8</v>
      </c>
      <c r="B19" s="66"/>
      <c r="C19" s="224"/>
      <c r="D19" s="225"/>
      <c r="E19" s="225"/>
      <c r="F19" s="225"/>
      <c r="G19" s="225"/>
      <c r="H19" s="65">
        <f t="shared" si="0"/>
      </c>
    </row>
    <row r="20" spans="1:8" ht="18.75" customHeight="1">
      <c r="A20" s="234" t="s">
        <v>19</v>
      </c>
      <c r="B20" s="235"/>
      <c r="C20" s="235"/>
      <c r="D20" s="235"/>
      <c r="E20" s="235"/>
      <c r="F20" s="235"/>
      <c r="G20" s="240"/>
      <c r="H20" s="241"/>
    </row>
    <row r="21" spans="1:8" ht="30.75" customHeight="1">
      <c r="A21" s="231" t="s">
        <v>23</v>
      </c>
      <c r="B21" s="232"/>
      <c r="C21" s="232"/>
      <c r="D21" s="232"/>
      <c r="E21" s="232"/>
      <c r="F21" s="232"/>
      <c r="G21" s="232"/>
      <c r="H21" s="233"/>
    </row>
    <row r="22" spans="1:8" ht="24" customHeight="1">
      <c r="A22" s="219" t="s">
        <v>20</v>
      </c>
      <c r="B22" s="220"/>
      <c r="C22" s="220"/>
      <c r="D22" s="221"/>
      <c r="E22" s="222"/>
      <c r="F22" s="222"/>
      <c r="G22" s="222"/>
      <c r="H22" s="223"/>
    </row>
    <row r="23" spans="1:8" ht="17.25" customHeight="1">
      <c r="A23" s="50"/>
      <c r="B23" s="51"/>
      <c r="C23" s="51"/>
      <c r="D23" s="52"/>
      <c r="E23" s="53"/>
      <c r="F23" s="53"/>
      <c r="G23" s="53"/>
      <c r="H23" s="54"/>
    </row>
    <row r="24" spans="1:8" ht="17.25" customHeight="1">
      <c r="A24" s="215" t="s">
        <v>21</v>
      </c>
      <c r="B24" s="216"/>
      <c r="C24" s="61"/>
      <c r="D24" s="217" t="s">
        <v>22</v>
      </c>
      <c r="E24" s="218"/>
      <c r="F24" s="218"/>
      <c r="G24" s="218"/>
      <c r="H24" s="55"/>
    </row>
    <row r="25" spans="1:8" ht="18" customHeight="1" thickBot="1">
      <c r="A25" s="56"/>
      <c r="B25" s="57"/>
      <c r="C25" s="59"/>
      <c r="D25" s="60"/>
      <c r="E25" s="60"/>
      <c r="F25" s="60"/>
      <c r="G25" s="60"/>
      <c r="H25" s="58"/>
    </row>
    <row r="26" spans="1:8" ht="105.75" customHeight="1" thickTop="1">
      <c r="A26" s="69"/>
      <c r="B26" s="70"/>
      <c r="C26" s="71"/>
      <c r="D26" s="72"/>
      <c r="E26" s="72"/>
      <c r="F26" s="72"/>
      <c r="G26" s="72"/>
      <c r="H26" s="41"/>
    </row>
    <row r="27" spans="1:10" ht="21" customHeight="1">
      <c r="A27" s="226" t="str">
        <f>Prépa!$D$2</f>
        <v>INTERCLUBS PAR EQUIPES PROMOTION MID-AM DAMES</v>
      </c>
      <c r="B27" s="227"/>
      <c r="C27" s="227"/>
      <c r="D27" s="227"/>
      <c r="E27" s="227"/>
      <c r="F27" s="227"/>
      <c r="G27" s="227"/>
      <c r="H27" s="227"/>
      <c r="I27" s="8"/>
      <c r="J27" s="8"/>
    </row>
    <row r="28" spans="1:10" ht="21" customHeight="1">
      <c r="A28" s="229" t="str">
        <f>Prépa!$D$4</f>
        <v>Ligues de Bretagne - Cente Val de Loire - Pays de la Loire</v>
      </c>
      <c r="B28" s="227"/>
      <c r="C28" s="227"/>
      <c r="D28" s="227"/>
      <c r="E28" s="227"/>
      <c r="F28" s="227"/>
      <c r="G28" s="227"/>
      <c r="H28" s="227"/>
      <c r="I28" s="8"/>
      <c r="J28" s="8"/>
    </row>
    <row r="29" spans="1:8" ht="21" customHeight="1">
      <c r="A29" s="230" t="str">
        <f>Prépa!$D$6</f>
        <v>10-11 juin 2017   Golf de SABLE-SOLESMES</v>
      </c>
      <c r="B29" s="227"/>
      <c r="C29" s="227"/>
      <c r="D29" s="227"/>
      <c r="E29" s="227"/>
      <c r="F29" s="227"/>
      <c r="G29" s="227"/>
      <c r="H29" s="227"/>
    </row>
    <row r="32" spans="1:8" ht="42" customHeight="1">
      <c r="A32" s="228" t="s">
        <v>16</v>
      </c>
      <c r="B32" s="228"/>
      <c r="C32" s="228"/>
      <c r="D32" s="228"/>
      <c r="E32" s="228"/>
      <c r="F32" s="228"/>
      <c r="G32" s="228"/>
      <c r="H32" s="228"/>
    </row>
    <row r="33" spans="1:8" ht="35.25" customHeight="1" thickBot="1">
      <c r="A33" s="238" t="s">
        <v>41</v>
      </c>
      <c r="B33" s="238"/>
      <c r="C33" s="238"/>
      <c r="D33" s="238"/>
      <c r="E33" s="238" t="str">
        <f>Prépa!$D$13</f>
        <v>ANGERS</v>
      </c>
      <c r="F33" s="239"/>
      <c r="G33" s="239"/>
      <c r="H33" s="239"/>
    </row>
    <row r="34" spans="1:8" ht="36.75" thickTop="1">
      <c r="A34" s="9"/>
      <c r="B34" s="45" t="s">
        <v>15</v>
      </c>
      <c r="C34" s="236" t="s">
        <v>17</v>
      </c>
      <c r="D34" s="237"/>
      <c r="E34" s="48"/>
      <c r="F34" s="49" t="s">
        <v>18</v>
      </c>
      <c r="G34" s="47"/>
      <c r="H34" s="64" t="s">
        <v>24</v>
      </c>
    </row>
    <row r="35" spans="1:8" ht="18.75">
      <c r="A35" s="10">
        <v>1</v>
      </c>
      <c r="B35" s="66">
        <v>8.8</v>
      </c>
      <c r="C35" s="224" t="s">
        <v>63</v>
      </c>
      <c r="D35" s="225"/>
      <c r="E35" s="225"/>
      <c r="F35" s="225"/>
      <c r="G35" s="225"/>
      <c r="H35" s="65">
        <f>IF(B35="","",B35)</f>
        <v>8.8</v>
      </c>
    </row>
    <row r="36" spans="1:8" ht="18.75">
      <c r="A36" s="10">
        <v>2</v>
      </c>
      <c r="B36" s="66">
        <v>10.1</v>
      </c>
      <c r="C36" s="224" t="s">
        <v>64</v>
      </c>
      <c r="D36" s="225"/>
      <c r="E36" s="225"/>
      <c r="F36" s="225"/>
      <c r="G36" s="225"/>
      <c r="H36" s="65">
        <f aca="true" t="shared" si="1" ref="H36:H42">IF(B36="","",B36)</f>
        <v>10.1</v>
      </c>
    </row>
    <row r="37" spans="1:8" ht="18.75">
      <c r="A37" s="10">
        <v>3</v>
      </c>
      <c r="B37" s="66">
        <v>10.1</v>
      </c>
      <c r="C37" s="224" t="s">
        <v>65</v>
      </c>
      <c r="D37" s="225"/>
      <c r="E37" s="225"/>
      <c r="F37" s="225"/>
      <c r="G37" s="225"/>
      <c r="H37" s="65">
        <f t="shared" si="1"/>
        <v>10.1</v>
      </c>
    </row>
    <row r="38" spans="1:8" ht="18.75">
      <c r="A38" s="10">
        <v>4</v>
      </c>
      <c r="B38" s="66">
        <v>15.8</v>
      </c>
      <c r="C38" s="224" t="s">
        <v>66</v>
      </c>
      <c r="D38" s="225"/>
      <c r="E38" s="225"/>
      <c r="F38" s="225"/>
      <c r="G38" s="225"/>
      <c r="H38" s="65">
        <f t="shared" si="1"/>
        <v>15.8</v>
      </c>
    </row>
    <row r="39" spans="1:8" ht="18.75">
      <c r="A39" s="10">
        <v>5</v>
      </c>
      <c r="B39" s="66">
        <v>18.1</v>
      </c>
      <c r="C39" s="224" t="s">
        <v>67</v>
      </c>
      <c r="D39" s="225"/>
      <c r="E39" s="225"/>
      <c r="F39" s="225"/>
      <c r="G39" s="225"/>
      <c r="H39" s="65">
        <f t="shared" si="1"/>
        <v>18.1</v>
      </c>
    </row>
    <row r="40" spans="1:8" ht="18.75">
      <c r="A40" s="10">
        <v>6</v>
      </c>
      <c r="B40" s="66">
        <v>18.2</v>
      </c>
      <c r="C40" s="224" t="s">
        <v>68</v>
      </c>
      <c r="D40" s="225"/>
      <c r="E40" s="225"/>
      <c r="F40" s="225"/>
      <c r="G40" s="225"/>
      <c r="H40" s="65">
        <f t="shared" si="1"/>
        <v>18.2</v>
      </c>
    </row>
    <row r="41" spans="1:8" ht="18.75">
      <c r="A41" s="10">
        <v>7</v>
      </c>
      <c r="B41" s="66">
        <v>18.2</v>
      </c>
      <c r="C41" s="224" t="s">
        <v>69</v>
      </c>
      <c r="D41" s="225"/>
      <c r="E41" s="225"/>
      <c r="F41" s="225"/>
      <c r="G41" s="225"/>
      <c r="H41" s="65">
        <f t="shared" si="1"/>
        <v>18.2</v>
      </c>
    </row>
    <row r="42" spans="1:8" ht="18.75">
      <c r="A42" s="10">
        <v>8</v>
      </c>
      <c r="B42" s="66">
        <v>19.9</v>
      </c>
      <c r="C42" s="224" t="s">
        <v>70</v>
      </c>
      <c r="D42" s="225"/>
      <c r="E42" s="225"/>
      <c r="F42" s="225"/>
      <c r="G42" s="225"/>
      <c r="H42" s="65">
        <f t="shared" si="1"/>
        <v>19.9</v>
      </c>
    </row>
    <row r="43" spans="1:8" ht="18.75" customHeight="1">
      <c r="A43" s="234" t="s">
        <v>19</v>
      </c>
      <c r="B43" s="235"/>
      <c r="C43" s="235"/>
      <c r="D43" s="235"/>
      <c r="E43" s="235"/>
      <c r="F43" s="235"/>
      <c r="G43" s="240"/>
      <c r="H43" s="241"/>
    </row>
    <row r="44" spans="1:8" ht="30.75" customHeight="1">
      <c r="A44" s="231" t="s">
        <v>23</v>
      </c>
      <c r="B44" s="232"/>
      <c r="C44" s="232"/>
      <c r="D44" s="232"/>
      <c r="E44" s="232"/>
      <c r="F44" s="232"/>
      <c r="G44" s="232"/>
      <c r="H44" s="233"/>
    </row>
    <row r="45" spans="1:8" ht="24" customHeight="1">
      <c r="A45" s="219" t="s">
        <v>20</v>
      </c>
      <c r="B45" s="220"/>
      <c r="C45" s="220"/>
      <c r="D45" s="221"/>
      <c r="E45" s="222"/>
      <c r="F45" s="222"/>
      <c r="G45" s="222"/>
      <c r="H45" s="223"/>
    </row>
    <row r="46" spans="1:8" ht="18">
      <c r="A46" s="50"/>
      <c r="B46" s="51"/>
      <c r="C46" s="51"/>
      <c r="D46" s="52"/>
      <c r="E46" s="53"/>
      <c r="F46" s="53"/>
      <c r="G46" s="53"/>
      <c r="H46" s="54"/>
    </row>
    <row r="47" spans="1:8" ht="18">
      <c r="A47" s="215" t="s">
        <v>21</v>
      </c>
      <c r="B47" s="216"/>
      <c r="C47" s="61"/>
      <c r="D47" s="217" t="s">
        <v>22</v>
      </c>
      <c r="E47" s="218"/>
      <c r="F47" s="218"/>
      <c r="G47" s="218"/>
      <c r="H47" s="55"/>
    </row>
    <row r="48" spans="1:8" ht="18" customHeight="1" thickBot="1">
      <c r="A48" s="56"/>
      <c r="B48" s="57"/>
      <c r="C48" s="59"/>
      <c r="D48" s="60"/>
      <c r="E48" s="60"/>
      <c r="F48" s="60"/>
      <c r="G48" s="60"/>
      <c r="H48" s="58"/>
    </row>
    <row r="49" spans="1:8" ht="105.75" customHeight="1" thickTop="1">
      <c r="A49" s="69"/>
      <c r="B49" s="70"/>
      <c r="C49" s="71"/>
      <c r="D49" s="72"/>
      <c r="E49" s="72"/>
      <c r="F49" s="72"/>
      <c r="G49" s="72"/>
      <c r="H49" s="41"/>
    </row>
    <row r="50" spans="1:10" ht="21" customHeight="1">
      <c r="A50" s="226" t="str">
        <f>Prépa!$D$2</f>
        <v>INTERCLUBS PAR EQUIPES PROMOTION MID-AM DAMES</v>
      </c>
      <c r="B50" s="227"/>
      <c r="C50" s="227"/>
      <c r="D50" s="227"/>
      <c r="E50" s="227"/>
      <c r="F50" s="227"/>
      <c r="G50" s="227"/>
      <c r="H50" s="227"/>
      <c r="I50" s="8"/>
      <c r="J50" s="8"/>
    </row>
    <row r="51" spans="1:10" ht="21" customHeight="1">
      <c r="A51" s="229" t="str">
        <f>Prépa!$D$4</f>
        <v>Ligues de Bretagne - Cente Val de Loire - Pays de la Loire</v>
      </c>
      <c r="B51" s="227"/>
      <c r="C51" s="227"/>
      <c r="D51" s="227"/>
      <c r="E51" s="227"/>
      <c r="F51" s="227"/>
      <c r="G51" s="227"/>
      <c r="H51" s="227"/>
      <c r="I51" s="8"/>
      <c r="J51" s="8"/>
    </row>
    <row r="52" spans="1:8" ht="21" customHeight="1">
      <c r="A52" s="230" t="str">
        <f>Prépa!$D$6</f>
        <v>10-11 juin 2017   Golf de SABLE-SOLESMES</v>
      </c>
      <c r="B52" s="227"/>
      <c r="C52" s="227"/>
      <c r="D52" s="227"/>
      <c r="E52" s="227"/>
      <c r="F52" s="227"/>
      <c r="G52" s="227"/>
      <c r="H52" s="227"/>
    </row>
    <row r="55" spans="1:8" ht="42" customHeight="1">
      <c r="A55" s="228" t="s">
        <v>16</v>
      </c>
      <c r="B55" s="228"/>
      <c r="C55" s="228"/>
      <c r="D55" s="228"/>
      <c r="E55" s="228"/>
      <c r="F55" s="228"/>
      <c r="G55" s="228"/>
      <c r="H55" s="228"/>
    </row>
    <row r="56" spans="1:8" ht="35.25" customHeight="1" thickBot="1">
      <c r="A56" s="238" t="s">
        <v>41</v>
      </c>
      <c r="B56" s="238"/>
      <c r="C56" s="238"/>
      <c r="D56" s="238"/>
      <c r="E56" s="238" t="str">
        <f>Prépa!$D$15</f>
        <v>ANJOU</v>
      </c>
      <c r="F56" s="239"/>
      <c r="G56" s="239"/>
      <c r="H56" s="239"/>
    </row>
    <row r="57" spans="1:8" ht="36.75" thickTop="1">
      <c r="A57" s="9"/>
      <c r="B57" s="45" t="s">
        <v>15</v>
      </c>
      <c r="C57" s="236" t="s">
        <v>17</v>
      </c>
      <c r="D57" s="237"/>
      <c r="E57" s="48"/>
      <c r="F57" s="49" t="s">
        <v>18</v>
      </c>
      <c r="G57" s="47"/>
      <c r="H57" s="64" t="s">
        <v>24</v>
      </c>
    </row>
    <row r="58" spans="1:8" ht="18.75">
      <c r="A58" s="10">
        <v>1</v>
      </c>
      <c r="B58" s="66">
        <v>15.6</v>
      </c>
      <c r="C58" s="224" t="s">
        <v>72</v>
      </c>
      <c r="D58" s="225"/>
      <c r="E58" s="225"/>
      <c r="F58" s="225"/>
      <c r="G58" s="225"/>
      <c r="H58" s="65">
        <f>IF(B58="","",B58)</f>
        <v>15.6</v>
      </c>
    </row>
    <row r="59" spans="1:8" ht="18.75">
      <c r="A59" s="10">
        <v>2</v>
      </c>
      <c r="B59" s="66">
        <v>15.6</v>
      </c>
      <c r="C59" s="224" t="s">
        <v>73</v>
      </c>
      <c r="D59" s="225"/>
      <c r="E59" s="225"/>
      <c r="F59" s="225"/>
      <c r="G59" s="225"/>
      <c r="H59" s="65">
        <f aca="true" t="shared" si="2" ref="H59:H65">IF(B59="","",B59)</f>
        <v>15.6</v>
      </c>
    </row>
    <row r="60" spans="1:8" ht="18.75">
      <c r="A60" s="10">
        <v>3</v>
      </c>
      <c r="B60" s="66">
        <v>15.9</v>
      </c>
      <c r="C60" s="224" t="s">
        <v>74</v>
      </c>
      <c r="D60" s="225"/>
      <c r="E60" s="225"/>
      <c r="F60" s="225"/>
      <c r="G60" s="225"/>
      <c r="H60" s="65">
        <f t="shared" si="2"/>
        <v>15.9</v>
      </c>
    </row>
    <row r="61" spans="1:8" ht="18.75">
      <c r="A61" s="10">
        <v>4</v>
      </c>
      <c r="B61" s="66">
        <v>16.3</v>
      </c>
      <c r="C61" s="224" t="s">
        <v>75</v>
      </c>
      <c r="D61" s="225"/>
      <c r="E61" s="225"/>
      <c r="F61" s="225"/>
      <c r="G61" s="225"/>
      <c r="H61" s="65">
        <f t="shared" si="2"/>
        <v>16.3</v>
      </c>
    </row>
    <row r="62" spans="1:8" ht="18.75">
      <c r="A62" s="10">
        <v>5</v>
      </c>
      <c r="B62" s="66">
        <v>18.4</v>
      </c>
      <c r="C62" s="224" t="s">
        <v>76</v>
      </c>
      <c r="D62" s="225"/>
      <c r="E62" s="225"/>
      <c r="F62" s="225"/>
      <c r="G62" s="225"/>
      <c r="H62" s="65">
        <f t="shared" si="2"/>
        <v>18.4</v>
      </c>
    </row>
    <row r="63" spans="1:8" ht="18.75">
      <c r="A63" s="10">
        <v>6</v>
      </c>
      <c r="B63" s="66">
        <v>19.9</v>
      </c>
      <c r="C63" s="224" t="s">
        <v>77</v>
      </c>
      <c r="D63" s="225"/>
      <c r="E63" s="225"/>
      <c r="F63" s="225"/>
      <c r="G63" s="225"/>
      <c r="H63" s="65">
        <f t="shared" si="2"/>
        <v>19.9</v>
      </c>
    </row>
    <row r="64" spans="1:8" ht="18.75">
      <c r="A64" s="10">
        <v>7</v>
      </c>
      <c r="B64" s="66">
        <v>21.7</v>
      </c>
      <c r="C64" s="224" t="s">
        <v>78</v>
      </c>
      <c r="D64" s="225"/>
      <c r="E64" s="225"/>
      <c r="F64" s="225"/>
      <c r="G64" s="225"/>
      <c r="H64" s="65">
        <f t="shared" si="2"/>
        <v>21.7</v>
      </c>
    </row>
    <row r="65" spans="1:8" ht="18.75">
      <c r="A65" s="10">
        <v>8</v>
      </c>
      <c r="B65" s="66">
        <v>23.3</v>
      </c>
      <c r="C65" s="224" t="s">
        <v>79</v>
      </c>
      <c r="D65" s="225"/>
      <c r="E65" s="225"/>
      <c r="F65" s="225"/>
      <c r="G65" s="225"/>
      <c r="H65" s="65">
        <f t="shared" si="2"/>
        <v>23.3</v>
      </c>
    </row>
    <row r="66" spans="1:8" ht="18.75" customHeight="1">
      <c r="A66" s="234" t="s">
        <v>19</v>
      </c>
      <c r="B66" s="235"/>
      <c r="C66" s="235"/>
      <c r="D66" s="235"/>
      <c r="E66" s="235"/>
      <c r="F66" s="235"/>
      <c r="G66" s="240"/>
      <c r="H66" s="241"/>
    </row>
    <row r="67" spans="1:8" ht="30.75" customHeight="1">
      <c r="A67" s="231" t="s">
        <v>23</v>
      </c>
      <c r="B67" s="232"/>
      <c r="C67" s="232"/>
      <c r="D67" s="232"/>
      <c r="E67" s="232"/>
      <c r="F67" s="232"/>
      <c r="G67" s="232"/>
      <c r="H67" s="233"/>
    </row>
    <row r="68" spans="1:8" ht="24" customHeight="1">
      <c r="A68" s="219" t="s">
        <v>20</v>
      </c>
      <c r="B68" s="220"/>
      <c r="C68" s="220"/>
      <c r="D68" s="221"/>
      <c r="E68" s="222"/>
      <c r="F68" s="222"/>
      <c r="G68" s="222"/>
      <c r="H68" s="223"/>
    </row>
    <row r="69" spans="1:8" ht="18">
      <c r="A69" s="50"/>
      <c r="B69" s="51"/>
      <c r="C69" s="51"/>
      <c r="D69" s="52"/>
      <c r="E69" s="53"/>
      <c r="F69" s="53"/>
      <c r="G69" s="53"/>
      <c r="H69" s="54"/>
    </row>
    <row r="70" spans="1:8" ht="18">
      <c r="A70" s="215" t="s">
        <v>21</v>
      </c>
      <c r="B70" s="216"/>
      <c r="C70" s="61"/>
      <c r="D70" s="217" t="s">
        <v>22</v>
      </c>
      <c r="E70" s="218"/>
      <c r="F70" s="218"/>
      <c r="G70" s="218"/>
      <c r="H70" s="55"/>
    </row>
    <row r="71" spans="1:8" ht="18" customHeight="1" thickBot="1">
      <c r="A71" s="56"/>
      <c r="B71" s="57"/>
      <c r="C71" s="59"/>
      <c r="D71" s="60"/>
      <c r="E71" s="60"/>
      <c r="F71" s="60"/>
      <c r="G71" s="60"/>
      <c r="H71" s="58"/>
    </row>
    <row r="72" spans="1:8" ht="105.75" customHeight="1" thickTop="1">
      <c r="A72" s="69"/>
      <c r="B72" s="70"/>
      <c r="C72" s="71"/>
      <c r="D72" s="72"/>
      <c r="E72" s="72"/>
      <c r="F72" s="72"/>
      <c r="G72" s="72"/>
      <c r="H72" s="41"/>
    </row>
    <row r="73" spans="1:10" ht="21" customHeight="1">
      <c r="A73" s="226" t="str">
        <f>Prépa!$D$2</f>
        <v>INTERCLUBS PAR EQUIPES PROMOTION MID-AM DAMES</v>
      </c>
      <c r="B73" s="227"/>
      <c r="C73" s="227"/>
      <c r="D73" s="227"/>
      <c r="E73" s="227"/>
      <c r="F73" s="227"/>
      <c r="G73" s="227"/>
      <c r="H73" s="227"/>
      <c r="I73" s="8"/>
      <c r="J73" s="8"/>
    </row>
    <row r="74" spans="1:10" ht="21" customHeight="1">
      <c r="A74" s="229" t="str">
        <f>Prépa!$D$4</f>
        <v>Ligues de Bretagne - Cente Val de Loire - Pays de la Loire</v>
      </c>
      <c r="B74" s="227"/>
      <c r="C74" s="227"/>
      <c r="D74" s="227"/>
      <c r="E74" s="227"/>
      <c r="F74" s="227"/>
      <c r="G74" s="227"/>
      <c r="H74" s="227"/>
      <c r="I74" s="8"/>
      <c r="J74" s="8"/>
    </row>
    <row r="75" spans="1:8" ht="21" customHeight="1">
      <c r="A75" s="230" t="str">
        <f>Prépa!$D$6</f>
        <v>10-11 juin 2017   Golf de SABLE-SOLESMES</v>
      </c>
      <c r="B75" s="227"/>
      <c r="C75" s="227"/>
      <c r="D75" s="227"/>
      <c r="E75" s="227"/>
      <c r="F75" s="227"/>
      <c r="G75" s="227"/>
      <c r="H75" s="227"/>
    </row>
    <row r="78" spans="1:8" ht="42" customHeight="1">
      <c r="A78" s="228" t="s">
        <v>16</v>
      </c>
      <c r="B78" s="228"/>
      <c r="C78" s="228"/>
      <c r="D78" s="228"/>
      <c r="E78" s="228"/>
      <c r="F78" s="228"/>
      <c r="G78" s="228"/>
      <c r="H78" s="228"/>
    </row>
    <row r="79" spans="1:8" ht="35.25" customHeight="1" thickBot="1">
      <c r="A79" s="238" t="s">
        <v>41</v>
      </c>
      <c r="B79" s="238"/>
      <c r="C79" s="238"/>
      <c r="D79" s="238"/>
      <c r="E79" s="238" t="str">
        <f>Prépa!$D$17</f>
        <v>BAUGE</v>
      </c>
      <c r="F79" s="239"/>
      <c r="G79" s="239"/>
      <c r="H79" s="239"/>
    </row>
    <row r="80" spans="1:8" ht="36.75" thickTop="1">
      <c r="A80" s="9"/>
      <c r="B80" s="45" t="s">
        <v>15</v>
      </c>
      <c r="C80" s="236" t="s">
        <v>17</v>
      </c>
      <c r="D80" s="237"/>
      <c r="E80" s="48"/>
      <c r="F80" s="49" t="s">
        <v>18</v>
      </c>
      <c r="G80" s="47"/>
      <c r="H80" s="64" t="s">
        <v>24</v>
      </c>
    </row>
    <row r="81" spans="1:8" ht="18.75">
      <c r="A81" s="10">
        <v>1</v>
      </c>
      <c r="B81" s="66">
        <v>15.3</v>
      </c>
      <c r="C81" s="224" t="s">
        <v>81</v>
      </c>
      <c r="D81" s="225"/>
      <c r="E81" s="225"/>
      <c r="F81" s="225"/>
      <c r="G81" s="225"/>
      <c r="H81" s="65">
        <f>IF(B81="","",B81)</f>
        <v>15.3</v>
      </c>
    </row>
    <row r="82" spans="1:8" ht="18.75">
      <c r="A82" s="10">
        <v>2</v>
      </c>
      <c r="B82" s="66">
        <v>15.7</v>
      </c>
      <c r="C82" s="224" t="s">
        <v>82</v>
      </c>
      <c r="D82" s="225"/>
      <c r="E82" s="225"/>
      <c r="F82" s="225"/>
      <c r="G82" s="225"/>
      <c r="H82" s="65">
        <f aca="true" t="shared" si="3" ref="H82:H88">IF(B82="","",B82)</f>
        <v>15.7</v>
      </c>
    </row>
    <row r="83" spans="1:8" ht="18.75">
      <c r="A83" s="10">
        <v>3</v>
      </c>
      <c r="B83" s="66">
        <v>17</v>
      </c>
      <c r="C83" s="224" t="s">
        <v>83</v>
      </c>
      <c r="D83" s="225"/>
      <c r="E83" s="225"/>
      <c r="F83" s="225"/>
      <c r="G83" s="225"/>
      <c r="H83" s="65">
        <f t="shared" si="3"/>
        <v>17</v>
      </c>
    </row>
    <row r="84" spans="1:8" ht="18.75">
      <c r="A84" s="10">
        <v>4</v>
      </c>
      <c r="B84" s="66">
        <v>17.1</v>
      </c>
      <c r="C84" s="224" t="s">
        <v>84</v>
      </c>
      <c r="D84" s="225"/>
      <c r="E84" s="225"/>
      <c r="F84" s="225"/>
      <c r="G84" s="225"/>
      <c r="H84" s="65">
        <f t="shared" si="3"/>
        <v>17.1</v>
      </c>
    </row>
    <row r="85" spans="1:8" ht="18.75">
      <c r="A85" s="10">
        <v>5</v>
      </c>
      <c r="B85" s="66">
        <v>17.5</v>
      </c>
      <c r="C85" s="224" t="s">
        <v>85</v>
      </c>
      <c r="D85" s="225"/>
      <c r="E85" s="225"/>
      <c r="F85" s="225"/>
      <c r="G85" s="225"/>
      <c r="H85" s="65">
        <f t="shared" si="3"/>
        <v>17.5</v>
      </c>
    </row>
    <row r="86" spans="1:8" ht="18.75">
      <c r="A86" s="10">
        <v>6</v>
      </c>
      <c r="B86" s="66">
        <v>17.7</v>
      </c>
      <c r="C86" s="224" t="s">
        <v>86</v>
      </c>
      <c r="D86" s="225"/>
      <c r="E86" s="225"/>
      <c r="F86" s="225"/>
      <c r="G86" s="225"/>
      <c r="H86" s="65">
        <f t="shared" si="3"/>
        <v>17.7</v>
      </c>
    </row>
    <row r="87" spans="1:8" ht="18.75">
      <c r="A87" s="10">
        <v>7</v>
      </c>
      <c r="B87" s="66">
        <v>18.8</v>
      </c>
      <c r="C87" s="224" t="s">
        <v>87</v>
      </c>
      <c r="D87" s="225"/>
      <c r="E87" s="225"/>
      <c r="F87" s="225"/>
      <c r="G87" s="225"/>
      <c r="H87" s="65">
        <f t="shared" si="3"/>
        <v>18.8</v>
      </c>
    </row>
    <row r="88" spans="1:8" ht="18.75">
      <c r="A88" s="10">
        <v>8</v>
      </c>
      <c r="B88" s="66">
        <v>22.8</v>
      </c>
      <c r="C88" s="224" t="s">
        <v>88</v>
      </c>
      <c r="D88" s="225"/>
      <c r="E88" s="225"/>
      <c r="F88" s="225"/>
      <c r="G88" s="225"/>
      <c r="H88" s="65">
        <f t="shared" si="3"/>
        <v>22.8</v>
      </c>
    </row>
    <row r="89" spans="1:8" ht="18.75" customHeight="1">
      <c r="A89" s="234" t="s">
        <v>19</v>
      </c>
      <c r="B89" s="235"/>
      <c r="C89" s="235"/>
      <c r="D89" s="235"/>
      <c r="E89" s="235"/>
      <c r="F89" s="235"/>
      <c r="G89" s="240"/>
      <c r="H89" s="241"/>
    </row>
    <row r="90" spans="1:8" ht="30.75" customHeight="1">
      <c r="A90" s="231" t="s">
        <v>23</v>
      </c>
      <c r="B90" s="232"/>
      <c r="C90" s="232"/>
      <c r="D90" s="232"/>
      <c r="E90" s="232"/>
      <c r="F90" s="232"/>
      <c r="G90" s="232"/>
      <c r="H90" s="233"/>
    </row>
    <row r="91" spans="1:8" ht="24" customHeight="1">
      <c r="A91" s="219" t="s">
        <v>20</v>
      </c>
      <c r="B91" s="220"/>
      <c r="C91" s="220"/>
      <c r="D91" s="221"/>
      <c r="E91" s="222"/>
      <c r="F91" s="222"/>
      <c r="G91" s="222"/>
      <c r="H91" s="223"/>
    </row>
    <row r="92" spans="1:8" ht="18">
      <c r="A92" s="50"/>
      <c r="B92" s="51"/>
      <c r="C92" s="51"/>
      <c r="D92" s="52"/>
      <c r="E92" s="53"/>
      <c r="F92" s="53"/>
      <c r="G92" s="53"/>
      <c r="H92" s="54"/>
    </row>
    <row r="93" spans="1:8" ht="18">
      <c r="A93" s="215" t="s">
        <v>21</v>
      </c>
      <c r="B93" s="216"/>
      <c r="C93" s="61"/>
      <c r="D93" s="217" t="s">
        <v>22</v>
      </c>
      <c r="E93" s="218"/>
      <c r="F93" s="218"/>
      <c r="G93" s="218"/>
      <c r="H93" s="55"/>
    </row>
    <row r="94" spans="1:8" ht="18" customHeight="1" thickBot="1">
      <c r="A94" s="56"/>
      <c r="B94" s="57"/>
      <c r="C94" s="59"/>
      <c r="D94" s="60"/>
      <c r="E94" s="60"/>
      <c r="F94" s="60"/>
      <c r="G94" s="60"/>
      <c r="H94" s="58"/>
    </row>
    <row r="95" spans="1:8" ht="105.75" customHeight="1" thickTop="1">
      <c r="A95" s="69"/>
      <c r="B95" s="70"/>
      <c r="C95" s="71"/>
      <c r="D95" s="72"/>
      <c r="E95" s="72"/>
      <c r="F95" s="72"/>
      <c r="G95" s="72"/>
      <c r="H95" s="41"/>
    </row>
    <row r="96" spans="1:10" ht="21" customHeight="1">
      <c r="A96" s="226" t="str">
        <f>Prépa!$D$2</f>
        <v>INTERCLUBS PAR EQUIPES PROMOTION MID-AM DAMES</v>
      </c>
      <c r="B96" s="227"/>
      <c r="C96" s="227"/>
      <c r="D96" s="227"/>
      <c r="E96" s="227"/>
      <c r="F96" s="227"/>
      <c r="G96" s="227"/>
      <c r="H96" s="227"/>
      <c r="I96" s="8"/>
      <c r="J96" s="8"/>
    </row>
    <row r="97" spans="1:10" ht="21" customHeight="1">
      <c r="A97" s="229" t="str">
        <f>Prépa!$D$4</f>
        <v>Ligues de Bretagne - Cente Val de Loire - Pays de la Loire</v>
      </c>
      <c r="B97" s="227"/>
      <c r="C97" s="227"/>
      <c r="D97" s="227"/>
      <c r="E97" s="227"/>
      <c r="F97" s="227"/>
      <c r="G97" s="227"/>
      <c r="H97" s="227"/>
      <c r="I97" s="8"/>
      <c r="J97" s="8"/>
    </row>
    <row r="98" spans="1:8" ht="21" customHeight="1">
      <c r="A98" s="230" t="str">
        <f>Prépa!$D$6</f>
        <v>10-11 juin 2017   Golf de SABLE-SOLESMES</v>
      </c>
      <c r="B98" s="227"/>
      <c r="C98" s="227"/>
      <c r="D98" s="227"/>
      <c r="E98" s="227"/>
      <c r="F98" s="227"/>
      <c r="G98" s="227"/>
      <c r="H98" s="227"/>
    </row>
    <row r="101" spans="1:8" ht="42" customHeight="1">
      <c r="A101" s="228" t="s">
        <v>16</v>
      </c>
      <c r="B101" s="228"/>
      <c r="C101" s="228"/>
      <c r="D101" s="228"/>
      <c r="E101" s="228"/>
      <c r="F101" s="228"/>
      <c r="G101" s="228"/>
      <c r="H101" s="228"/>
    </row>
    <row r="102" spans="1:8" ht="35.25" customHeight="1" thickBot="1">
      <c r="A102" s="238" t="s">
        <v>41</v>
      </c>
      <c r="B102" s="238"/>
      <c r="C102" s="238"/>
      <c r="D102" s="238"/>
      <c r="E102" s="238" t="str">
        <f>Prépa!$D$19</f>
        <v>BOIS D'O</v>
      </c>
      <c r="F102" s="239"/>
      <c r="G102" s="239"/>
      <c r="H102" s="239"/>
    </row>
    <row r="103" spans="1:8" ht="36.75" thickTop="1">
      <c r="A103" s="9"/>
      <c r="B103" s="45" t="s">
        <v>15</v>
      </c>
      <c r="C103" s="236" t="s">
        <v>17</v>
      </c>
      <c r="D103" s="237"/>
      <c r="E103" s="48"/>
      <c r="F103" s="49" t="s">
        <v>18</v>
      </c>
      <c r="G103" s="47"/>
      <c r="H103" s="64" t="s">
        <v>24</v>
      </c>
    </row>
    <row r="104" spans="1:8" ht="18.75">
      <c r="A104" s="10">
        <v>1</v>
      </c>
      <c r="B104" s="66">
        <v>13.8</v>
      </c>
      <c r="C104" s="224" t="s">
        <v>90</v>
      </c>
      <c r="D104" s="225"/>
      <c r="E104" s="225"/>
      <c r="F104" s="225"/>
      <c r="G104" s="225"/>
      <c r="H104" s="65">
        <f>IF(B104="","",B104)</f>
        <v>13.8</v>
      </c>
    </row>
    <row r="105" spans="1:8" ht="18.75">
      <c r="A105" s="10">
        <v>2</v>
      </c>
      <c r="B105" s="66">
        <v>15.8</v>
      </c>
      <c r="C105" s="224" t="s">
        <v>91</v>
      </c>
      <c r="D105" s="225"/>
      <c r="E105" s="225"/>
      <c r="F105" s="225"/>
      <c r="G105" s="225"/>
      <c r="H105" s="65">
        <f aca="true" t="shared" si="4" ref="H105:H111">IF(B105="","",B105)</f>
        <v>15.8</v>
      </c>
    </row>
    <row r="106" spans="1:8" ht="18.75">
      <c r="A106" s="10">
        <v>3</v>
      </c>
      <c r="B106" s="66">
        <v>18</v>
      </c>
      <c r="C106" s="224" t="s">
        <v>92</v>
      </c>
      <c r="D106" s="225"/>
      <c r="E106" s="225"/>
      <c r="F106" s="225"/>
      <c r="G106" s="225"/>
      <c r="H106" s="65">
        <f t="shared" si="4"/>
        <v>18</v>
      </c>
    </row>
    <row r="107" spans="1:8" ht="18.75">
      <c r="A107" s="10">
        <v>4</v>
      </c>
      <c r="B107" s="66">
        <v>18.4</v>
      </c>
      <c r="C107" s="224" t="s">
        <v>93</v>
      </c>
      <c r="D107" s="225"/>
      <c r="E107" s="225"/>
      <c r="F107" s="225"/>
      <c r="G107" s="225"/>
      <c r="H107" s="65">
        <f t="shared" si="4"/>
        <v>18.4</v>
      </c>
    </row>
    <row r="108" spans="1:8" ht="18.75">
      <c r="A108" s="10">
        <v>5</v>
      </c>
      <c r="B108" s="66">
        <v>19.3</v>
      </c>
      <c r="C108" s="224" t="s">
        <v>94</v>
      </c>
      <c r="D108" s="225"/>
      <c r="E108" s="225"/>
      <c r="F108" s="225"/>
      <c r="G108" s="225"/>
      <c r="H108" s="65">
        <f t="shared" si="4"/>
        <v>19.3</v>
      </c>
    </row>
    <row r="109" spans="1:8" ht="18.75">
      <c r="A109" s="10">
        <v>6</v>
      </c>
      <c r="B109" s="66">
        <v>20.9</v>
      </c>
      <c r="C109" s="224" t="s">
        <v>95</v>
      </c>
      <c r="D109" s="225"/>
      <c r="E109" s="225"/>
      <c r="F109" s="225"/>
      <c r="G109" s="225"/>
      <c r="H109" s="65">
        <f t="shared" si="4"/>
        <v>20.9</v>
      </c>
    </row>
    <row r="110" spans="1:8" ht="18.75">
      <c r="A110" s="10">
        <v>7</v>
      </c>
      <c r="B110" s="66">
        <v>22.8</v>
      </c>
      <c r="C110" s="224" t="s">
        <v>96</v>
      </c>
      <c r="D110" s="225"/>
      <c r="E110" s="225"/>
      <c r="F110" s="225"/>
      <c r="G110" s="225"/>
      <c r="H110" s="65">
        <f t="shared" si="4"/>
        <v>22.8</v>
      </c>
    </row>
    <row r="111" spans="1:8" ht="18.75">
      <c r="A111" s="10">
        <v>8</v>
      </c>
      <c r="B111" s="66">
        <v>22.9</v>
      </c>
      <c r="C111" s="224" t="s">
        <v>97</v>
      </c>
      <c r="D111" s="225"/>
      <c r="E111" s="225"/>
      <c r="F111" s="225"/>
      <c r="G111" s="225"/>
      <c r="H111" s="65">
        <f t="shared" si="4"/>
        <v>22.9</v>
      </c>
    </row>
    <row r="112" spans="1:8" ht="18.75" customHeight="1">
      <c r="A112" s="234" t="s">
        <v>19</v>
      </c>
      <c r="B112" s="235"/>
      <c r="C112" s="235"/>
      <c r="D112" s="235"/>
      <c r="E112" s="235"/>
      <c r="F112" s="235"/>
      <c r="G112" s="240"/>
      <c r="H112" s="241"/>
    </row>
    <row r="113" spans="1:8" ht="30.75" customHeight="1">
      <c r="A113" s="231" t="s">
        <v>23</v>
      </c>
      <c r="B113" s="232"/>
      <c r="C113" s="232"/>
      <c r="D113" s="232"/>
      <c r="E113" s="232"/>
      <c r="F113" s="232"/>
      <c r="G113" s="232"/>
      <c r="H113" s="233"/>
    </row>
    <row r="114" spans="1:8" ht="24" customHeight="1">
      <c r="A114" s="219" t="s">
        <v>20</v>
      </c>
      <c r="B114" s="220"/>
      <c r="C114" s="220"/>
      <c r="D114" s="221"/>
      <c r="E114" s="222"/>
      <c r="F114" s="222"/>
      <c r="G114" s="222"/>
      <c r="H114" s="223"/>
    </row>
    <row r="115" spans="1:8" ht="18">
      <c r="A115" s="50"/>
      <c r="B115" s="51"/>
      <c r="C115" s="51"/>
      <c r="D115" s="52"/>
      <c r="E115" s="53"/>
      <c r="F115" s="53"/>
      <c r="G115" s="53"/>
      <c r="H115" s="54"/>
    </row>
    <row r="116" spans="1:8" ht="18">
      <c r="A116" s="215" t="s">
        <v>21</v>
      </c>
      <c r="B116" s="216"/>
      <c r="C116" s="61"/>
      <c r="D116" s="217" t="s">
        <v>22</v>
      </c>
      <c r="E116" s="218"/>
      <c r="F116" s="218"/>
      <c r="G116" s="218"/>
      <c r="H116" s="55"/>
    </row>
    <row r="117" spans="1:8" ht="18" customHeight="1" thickBot="1">
      <c r="A117" s="56"/>
      <c r="B117" s="57"/>
      <c r="C117" s="59"/>
      <c r="D117" s="60"/>
      <c r="E117" s="60"/>
      <c r="F117" s="60"/>
      <c r="G117" s="60"/>
      <c r="H117" s="58"/>
    </row>
    <row r="118" spans="1:8" ht="105.75" customHeight="1" thickTop="1">
      <c r="A118" s="69"/>
      <c r="B118" s="70"/>
      <c r="C118" s="71"/>
      <c r="D118" s="72"/>
      <c r="E118" s="72"/>
      <c r="F118" s="72"/>
      <c r="G118" s="72"/>
      <c r="H118" s="41"/>
    </row>
    <row r="119" spans="1:10" ht="21" customHeight="1">
      <c r="A119" s="226" t="str">
        <f>Prépa!$D$2</f>
        <v>INTERCLUBS PAR EQUIPES PROMOTION MID-AM DAMES</v>
      </c>
      <c r="B119" s="227"/>
      <c r="C119" s="227"/>
      <c r="D119" s="227"/>
      <c r="E119" s="227"/>
      <c r="F119" s="227"/>
      <c r="G119" s="227"/>
      <c r="H119" s="227"/>
      <c r="I119" s="8"/>
      <c r="J119" s="8"/>
    </row>
    <row r="120" spans="1:10" ht="21" customHeight="1">
      <c r="A120" s="229" t="str">
        <f>Prépa!$D$4</f>
        <v>Ligues de Bretagne - Cente Val de Loire - Pays de la Loire</v>
      </c>
      <c r="B120" s="227"/>
      <c r="C120" s="227"/>
      <c r="D120" s="227"/>
      <c r="E120" s="227"/>
      <c r="F120" s="227"/>
      <c r="G120" s="227"/>
      <c r="H120" s="227"/>
      <c r="I120" s="8"/>
      <c r="J120" s="8"/>
    </row>
    <row r="121" spans="1:8" ht="21" customHeight="1">
      <c r="A121" s="230" t="str">
        <f>Prépa!$D$6</f>
        <v>10-11 juin 2017   Golf de SABLE-SOLESMES</v>
      </c>
      <c r="B121" s="227"/>
      <c r="C121" s="227"/>
      <c r="D121" s="227"/>
      <c r="E121" s="227"/>
      <c r="F121" s="227"/>
      <c r="G121" s="227"/>
      <c r="H121" s="227"/>
    </row>
    <row r="124" spans="1:8" ht="42" customHeight="1">
      <c r="A124" s="228" t="s">
        <v>16</v>
      </c>
      <c r="B124" s="228"/>
      <c r="C124" s="228"/>
      <c r="D124" s="228"/>
      <c r="E124" s="228"/>
      <c r="F124" s="228"/>
      <c r="G124" s="228"/>
      <c r="H124" s="228"/>
    </row>
    <row r="125" spans="1:8" ht="35.25" customHeight="1" thickBot="1">
      <c r="A125" s="238" t="s">
        <v>41</v>
      </c>
      <c r="B125" s="238"/>
      <c r="C125" s="238"/>
      <c r="D125" s="238"/>
      <c r="E125" s="238" t="str">
        <f>Prépa!$D$21</f>
        <v>BOURGES</v>
      </c>
      <c r="F125" s="239"/>
      <c r="G125" s="239"/>
      <c r="H125" s="239"/>
    </row>
    <row r="126" spans="1:8" ht="36.75" thickTop="1">
      <c r="A126" s="9"/>
      <c r="B126" s="45" t="s">
        <v>15</v>
      </c>
      <c r="C126" s="236" t="s">
        <v>17</v>
      </c>
      <c r="D126" s="237"/>
      <c r="E126" s="48"/>
      <c r="F126" s="49" t="s">
        <v>18</v>
      </c>
      <c r="G126" s="47"/>
      <c r="H126" s="64" t="s">
        <v>24</v>
      </c>
    </row>
    <row r="127" spans="1:8" ht="18.75">
      <c r="A127" s="10">
        <v>1</v>
      </c>
      <c r="B127" s="66">
        <v>4.4</v>
      </c>
      <c r="C127" s="224" t="s">
        <v>99</v>
      </c>
      <c r="D127" s="225"/>
      <c r="E127" s="225"/>
      <c r="F127" s="225"/>
      <c r="G127" s="225"/>
      <c r="H127" s="65">
        <f>IF(B127="","",B127)</f>
        <v>4.4</v>
      </c>
    </row>
    <row r="128" spans="1:8" ht="18.75">
      <c r="A128" s="10">
        <v>2</v>
      </c>
      <c r="B128" s="66">
        <v>14.6</v>
      </c>
      <c r="C128" s="224" t="s">
        <v>100</v>
      </c>
      <c r="D128" s="225"/>
      <c r="E128" s="225"/>
      <c r="F128" s="225"/>
      <c r="G128" s="225"/>
      <c r="H128" s="65">
        <f aca="true" t="shared" si="5" ref="H128:H134">IF(B128="","",B128)</f>
        <v>14.6</v>
      </c>
    </row>
    <row r="129" spans="1:8" ht="18.75">
      <c r="A129" s="10">
        <v>3</v>
      </c>
      <c r="B129" s="66">
        <v>15.6</v>
      </c>
      <c r="C129" s="224" t="s">
        <v>101</v>
      </c>
      <c r="D129" s="225"/>
      <c r="E129" s="225"/>
      <c r="F129" s="225"/>
      <c r="G129" s="225"/>
      <c r="H129" s="65">
        <f t="shared" si="5"/>
        <v>15.6</v>
      </c>
    </row>
    <row r="130" spans="1:8" ht="18.75">
      <c r="A130" s="10">
        <v>4</v>
      </c>
      <c r="B130" s="66">
        <v>17.2</v>
      </c>
      <c r="C130" s="224" t="s">
        <v>102</v>
      </c>
      <c r="D130" s="225"/>
      <c r="E130" s="225"/>
      <c r="F130" s="225"/>
      <c r="G130" s="225"/>
      <c r="H130" s="65">
        <f t="shared" si="5"/>
        <v>17.2</v>
      </c>
    </row>
    <row r="131" spans="1:8" ht="18.75">
      <c r="A131" s="10">
        <v>5</v>
      </c>
      <c r="B131" s="66">
        <v>18.5</v>
      </c>
      <c r="C131" s="224" t="s">
        <v>103</v>
      </c>
      <c r="D131" s="225"/>
      <c r="E131" s="225"/>
      <c r="F131" s="225"/>
      <c r="G131" s="225"/>
      <c r="H131" s="65">
        <f t="shared" si="5"/>
        <v>18.5</v>
      </c>
    </row>
    <row r="132" spans="1:8" ht="18.75">
      <c r="A132" s="10">
        <v>6</v>
      </c>
      <c r="B132" s="66"/>
      <c r="C132" s="224"/>
      <c r="D132" s="225"/>
      <c r="E132" s="225"/>
      <c r="F132" s="225"/>
      <c r="G132" s="225"/>
      <c r="H132" s="65">
        <f t="shared" si="5"/>
      </c>
    </row>
    <row r="133" spans="1:8" ht="18.75">
      <c r="A133" s="10">
        <v>7</v>
      </c>
      <c r="B133" s="66"/>
      <c r="C133" s="224"/>
      <c r="D133" s="225"/>
      <c r="E133" s="225"/>
      <c r="F133" s="225"/>
      <c r="G133" s="225"/>
      <c r="H133" s="65">
        <f t="shared" si="5"/>
      </c>
    </row>
    <row r="134" spans="1:8" ht="18.75">
      <c r="A134" s="10">
        <v>8</v>
      </c>
      <c r="B134" s="66"/>
      <c r="C134" s="224"/>
      <c r="D134" s="225"/>
      <c r="E134" s="225"/>
      <c r="F134" s="225"/>
      <c r="G134" s="225"/>
      <c r="H134" s="65">
        <f t="shared" si="5"/>
      </c>
    </row>
    <row r="135" spans="1:8" ht="18.75" customHeight="1">
      <c r="A135" s="234" t="s">
        <v>19</v>
      </c>
      <c r="B135" s="235"/>
      <c r="C135" s="235"/>
      <c r="D135" s="235"/>
      <c r="E135" s="235"/>
      <c r="F135" s="235"/>
      <c r="G135" s="240"/>
      <c r="H135" s="241"/>
    </row>
    <row r="136" spans="1:8" ht="30.75" customHeight="1">
      <c r="A136" s="231" t="s">
        <v>23</v>
      </c>
      <c r="B136" s="232"/>
      <c r="C136" s="232"/>
      <c r="D136" s="232"/>
      <c r="E136" s="232"/>
      <c r="F136" s="232"/>
      <c r="G136" s="232"/>
      <c r="H136" s="233"/>
    </row>
    <row r="137" spans="1:8" ht="24" customHeight="1">
      <c r="A137" s="219" t="s">
        <v>20</v>
      </c>
      <c r="B137" s="220"/>
      <c r="C137" s="220"/>
      <c r="D137" s="221"/>
      <c r="E137" s="222"/>
      <c r="F137" s="222"/>
      <c r="G137" s="222"/>
      <c r="H137" s="223"/>
    </row>
    <row r="138" spans="1:8" ht="18">
      <c r="A138" s="50"/>
      <c r="B138" s="51"/>
      <c r="C138" s="51"/>
      <c r="D138" s="52"/>
      <c r="E138" s="53"/>
      <c r="F138" s="53"/>
      <c r="G138" s="53"/>
      <c r="H138" s="54"/>
    </row>
    <row r="139" spans="1:8" ht="18">
      <c r="A139" s="215" t="s">
        <v>21</v>
      </c>
      <c r="B139" s="216"/>
      <c r="C139" s="61"/>
      <c r="D139" s="217" t="s">
        <v>22</v>
      </c>
      <c r="E139" s="218"/>
      <c r="F139" s="218"/>
      <c r="G139" s="218"/>
      <c r="H139" s="55"/>
    </row>
    <row r="140" spans="1:8" ht="18" customHeight="1" thickBot="1">
      <c r="A140" s="56"/>
      <c r="B140" s="57"/>
      <c r="C140" s="59"/>
      <c r="D140" s="60"/>
      <c r="E140" s="60"/>
      <c r="F140" s="60"/>
      <c r="G140" s="60"/>
      <c r="H140" s="58"/>
    </row>
    <row r="141" spans="1:8" ht="105.75" customHeight="1" thickTop="1">
      <c r="A141" s="69"/>
      <c r="B141" s="70"/>
      <c r="C141" s="71"/>
      <c r="D141" s="72"/>
      <c r="E141" s="72"/>
      <c r="F141" s="72"/>
      <c r="G141" s="72"/>
      <c r="H141" s="41"/>
    </row>
    <row r="142" spans="1:10" ht="21" customHeight="1">
      <c r="A142" s="226" t="str">
        <f>Prépa!$D$2</f>
        <v>INTERCLUBS PAR EQUIPES PROMOTION MID-AM DAMES</v>
      </c>
      <c r="B142" s="227"/>
      <c r="C142" s="227"/>
      <c r="D142" s="227"/>
      <c r="E142" s="227"/>
      <c r="F142" s="227"/>
      <c r="G142" s="227"/>
      <c r="H142" s="227"/>
      <c r="I142" s="8"/>
      <c r="J142" s="8"/>
    </row>
    <row r="143" spans="1:10" ht="21" customHeight="1">
      <c r="A143" s="229" t="str">
        <f>Prépa!$D$4</f>
        <v>Ligues de Bretagne - Cente Val de Loire - Pays de la Loire</v>
      </c>
      <c r="B143" s="227"/>
      <c r="C143" s="227"/>
      <c r="D143" s="227"/>
      <c r="E143" s="227"/>
      <c r="F143" s="227"/>
      <c r="G143" s="227"/>
      <c r="H143" s="227"/>
      <c r="I143" s="8"/>
      <c r="J143" s="8"/>
    </row>
    <row r="144" spans="1:8" ht="21" customHeight="1">
      <c r="A144" s="230" t="str">
        <f>Prépa!$D$6</f>
        <v>10-11 juin 2017   Golf de SABLE-SOLESMES</v>
      </c>
      <c r="B144" s="227"/>
      <c r="C144" s="227"/>
      <c r="D144" s="227"/>
      <c r="E144" s="227"/>
      <c r="F144" s="227"/>
      <c r="G144" s="227"/>
      <c r="H144" s="227"/>
    </row>
    <row r="147" spans="1:8" ht="42" customHeight="1">
      <c r="A147" s="228" t="s">
        <v>16</v>
      </c>
      <c r="B147" s="228"/>
      <c r="C147" s="228"/>
      <c r="D147" s="228"/>
      <c r="E147" s="228"/>
      <c r="F147" s="228"/>
      <c r="G147" s="228"/>
      <c r="H147" s="228"/>
    </row>
    <row r="148" spans="1:8" ht="35.25" customHeight="1" thickBot="1">
      <c r="A148" s="238" t="s">
        <v>41</v>
      </c>
      <c r="B148" s="238"/>
      <c r="C148" s="238"/>
      <c r="D148" s="238"/>
      <c r="E148" s="238" t="str">
        <f>Prépa!$D$23</f>
        <v>GLORIETTE</v>
      </c>
      <c r="F148" s="239"/>
      <c r="G148" s="239"/>
      <c r="H148" s="239"/>
    </row>
    <row r="149" spans="1:8" ht="36.75" thickTop="1">
      <c r="A149" s="9"/>
      <c r="B149" s="45" t="s">
        <v>15</v>
      </c>
      <c r="C149" s="236" t="s">
        <v>17</v>
      </c>
      <c r="D149" s="237"/>
      <c r="E149" s="48"/>
      <c r="F149" s="49" t="s">
        <v>18</v>
      </c>
      <c r="G149" s="47"/>
      <c r="H149" s="64" t="s">
        <v>24</v>
      </c>
    </row>
    <row r="150" spans="1:8" ht="18.75">
      <c r="A150" s="10">
        <v>1</v>
      </c>
      <c r="B150" s="66">
        <v>20.8</v>
      </c>
      <c r="C150" s="224" t="s">
        <v>105</v>
      </c>
      <c r="D150" s="225"/>
      <c r="E150" s="225"/>
      <c r="F150" s="225"/>
      <c r="G150" s="225"/>
      <c r="H150" s="65">
        <f>IF(B150="","",B150)</f>
        <v>20.8</v>
      </c>
    </row>
    <row r="151" spans="1:8" ht="18.75">
      <c r="A151" s="10">
        <v>2</v>
      </c>
      <c r="B151" s="66">
        <v>21.4</v>
      </c>
      <c r="C151" s="224" t="s">
        <v>106</v>
      </c>
      <c r="D151" s="225"/>
      <c r="E151" s="225"/>
      <c r="F151" s="225"/>
      <c r="G151" s="225"/>
      <c r="H151" s="65">
        <f aca="true" t="shared" si="6" ref="H151:H157">IF(B151="","",B151)</f>
        <v>21.4</v>
      </c>
    </row>
    <row r="152" spans="1:8" ht="18.75">
      <c r="A152" s="10">
        <v>3</v>
      </c>
      <c r="B152" s="66">
        <v>23.1</v>
      </c>
      <c r="C152" s="224" t="s">
        <v>107</v>
      </c>
      <c r="D152" s="225"/>
      <c r="E152" s="225"/>
      <c r="F152" s="225"/>
      <c r="G152" s="225"/>
      <c r="H152" s="65">
        <f t="shared" si="6"/>
        <v>23.1</v>
      </c>
    </row>
    <row r="153" spans="1:8" ht="18.75">
      <c r="A153" s="10">
        <v>4</v>
      </c>
      <c r="B153" s="66">
        <v>23.1</v>
      </c>
      <c r="C153" s="224" t="s">
        <v>108</v>
      </c>
      <c r="D153" s="225"/>
      <c r="E153" s="225"/>
      <c r="F153" s="225"/>
      <c r="G153" s="225"/>
      <c r="H153" s="65">
        <f t="shared" si="6"/>
        <v>23.1</v>
      </c>
    </row>
    <row r="154" spans="1:8" ht="18.75">
      <c r="A154" s="10">
        <v>5</v>
      </c>
      <c r="B154" s="66">
        <v>23.2</v>
      </c>
      <c r="C154" s="224" t="s">
        <v>109</v>
      </c>
      <c r="D154" s="225"/>
      <c r="E154" s="225"/>
      <c r="F154" s="225"/>
      <c r="G154" s="225"/>
      <c r="H154" s="65">
        <f t="shared" si="6"/>
        <v>23.2</v>
      </c>
    </row>
    <row r="155" spans="1:8" ht="18.75">
      <c r="A155" s="10">
        <v>6</v>
      </c>
      <c r="B155" s="66">
        <v>32.2</v>
      </c>
      <c r="C155" s="224" t="s">
        <v>110</v>
      </c>
      <c r="D155" s="225"/>
      <c r="E155" s="225"/>
      <c r="F155" s="225"/>
      <c r="G155" s="225"/>
      <c r="H155" s="65">
        <f t="shared" si="6"/>
        <v>32.2</v>
      </c>
    </row>
    <row r="156" spans="1:8" ht="18.75">
      <c r="A156" s="10">
        <v>7</v>
      </c>
      <c r="B156" s="66"/>
      <c r="C156" s="224"/>
      <c r="D156" s="225"/>
      <c r="E156" s="225"/>
      <c r="F156" s="225"/>
      <c r="G156" s="225"/>
      <c r="H156" s="65">
        <f t="shared" si="6"/>
      </c>
    </row>
    <row r="157" spans="1:8" ht="18.75">
      <c r="A157" s="10">
        <v>8</v>
      </c>
      <c r="B157" s="66"/>
      <c r="C157" s="224"/>
      <c r="D157" s="225"/>
      <c r="E157" s="225"/>
      <c r="F157" s="225"/>
      <c r="G157" s="225"/>
      <c r="H157" s="65">
        <f t="shared" si="6"/>
      </c>
    </row>
    <row r="158" spans="1:8" ht="18.75" customHeight="1">
      <c r="A158" s="234" t="s">
        <v>19</v>
      </c>
      <c r="B158" s="235"/>
      <c r="C158" s="235"/>
      <c r="D158" s="235"/>
      <c r="E158" s="235"/>
      <c r="F158" s="235"/>
      <c r="G158" s="240"/>
      <c r="H158" s="241"/>
    </row>
    <row r="159" spans="1:8" ht="30.75" customHeight="1">
      <c r="A159" s="231" t="s">
        <v>23</v>
      </c>
      <c r="B159" s="232"/>
      <c r="C159" s="232"/>
      <c r="D159" s="232"/>
      <c r="E159" s="232"/>
      <c r="F159" s="232"/>
      <c r="G159" s="232"/>
      <c r="H159" s="233"/>
    </row>
    <row r="160" spans="1:8" ht="24" customHeight="1">
      <c r="A160" s="219" t="s">
        <v>20</v>
      </c>
      <c r="B160" s="220"/>
      <c r="C160" s="220"/>
      <c r="D160" s="221"/>
      <c r="E160" s="222"/>
      <c r="F160" s="222"/>
      <c r="G160" s="222"/>
      <c r="H160" s="223"/>
    </row>
    <row r="161" spans="1:8" ht="18">
      <c r="A161" s="50"/>
      <c r="B161" s="51"/>
      <c r="C161" s="51"/>
      <c r="D161" s="52"/>
      <c r="E161" s="53"/>
      <c r="F161" s="53"/>
      <c r="G161" s="53"/>
      <c r="H161" s="54"/>
    </row>
    <row r="162" spans="1:8" ht="18">
      <c r="A162" s="215" t="s">
        <v>21</v>
      </c>
      <c r="B162" s="216"/>
      <c r="C162" s="61"/>
      <c r="D162" s="217" t="s">
        <v>22</v>
      </c>
      <c r="E162" s="218"/>
      <c r="F162" s="218"/>
      <c r="G162" s="218"/>
      <c r="H162" s="55"/>
    </row>
    <row r="163" spans="1:8" ht="18" customHeight="1" thickBot="1">
      <c r="A163" s="56"/>
      <c r="B163" s="57"/>
      <c r="C163" s="59"/>
      <c r="D163" s="60"/>
      <c r="E163" s="60"/>
      <c r="F163" s="60"/>
      <c r="G163" s="60"/>
      <c r="H163" s="58"/>
    </row>
    <row r="164" spans="1:8" ht="105.75" customHeight="1" thickTop="1">
      <c r="A164" s="69"/>
      <c r="B164" s="70"/>
      <c r="C164" s="71"/>
      <c r="D164" s="72"/>
      <c r="E164" s="72"/>
      <c r="F164" s="72"/>
      <c r="G164" s="72"/>
      <c r="H164" s="41"/>
    </row>
    <row r="165" spans="1:10" ht="21" customHeight="1">
      <c r="A165" s="226" t="str">
        <f>Prépa!$D$2</f>
        <v>INTERCLUBS PAR EQUIPES PROMOTION MID-AM DAMES</v>
      </c>
      <c r="B165" s="227"/>
      <c r="C165" s="227"/>
      <c r="D165" s="227"/>
      <c r="E165" s="227"/>
      <c r="F165" s="227"/>
      <c r="G165" s="227"/>
      <c r="H165" s="227"/>
      <c r="I165" s="8"/>
      <c r="J165" s="8"/>
    </row>
    <row r="166" spans="1:10" ht="21" customHeight="1">
      <c r="A166" s="229" t="str">
        <f>Prépa!$D$4</f>
        <v>Ligues de Bretagne - Cente Val de Loire - Pays de la Loire</v>
      </c>
      <c r="B166" s="227"/>
      <c r="C166" s="227"/>
      <c r="D166" s="227"/>
      <c r="E166" s="227"/>
      <c r="F166" s="227"/>
      <c r="G166" s="227"/>
      <c r="H166" s="227"/>
      <c r="I166" s="8"/>
      <c r="J166" s="8"/>
    </row>
    <row r="167" spans="1:8" ht="21" customHeight="1">
      <c r="A167" s="230" t="str">
        <f>Prépa!$D$6</f>
        <v>10-11 juin 2017   Golf de SABLE-SOLESMES</v>
      </c>
      <c r="B167" s="227"/>
      <c r="C167" s="227"/>
      <c r="D167" s="227"/>
      <c r="E167" s="227"/>
      <c r="F167" s="227"/>
      <c r="G167" s="227"/>
      <c r="H167" s="227"/>
    </row>
    <row r="170" spans="1:8" ht="42" customHeight="1">
      <c r="A170" s="228" t="s">
        <v>16</v>
      </c>
      <c r="B170" s="228"/>
      <c r="C170" s="228"/>
      <c r="D170" s="228"/>
      <c r="E170" s="228"/>
      <c r="F170" s="228"/>
      <c r="G170" s="228"/>
      <c r="H170" s="228"/>
    </row>
    <row r="171" spans="1:8" ht="35.25" customHeight="1" thickBot="1">
      <c r="A171" s="238" t="s">
        <v>41</v>
      </c>
      <c r="B171" s="238"/>
      <c r="C171" s="238"/>
      <c r="D171" s="238"/>
      <c r="E171" s="238" t="str">
        <f>Prépa!$D$25</f>
        <v>LAVAL</v>
      </c>
      <c r="F171" s="239"/>
      <c r="G171" s="239"/>
      <c r="H171" s="239"/>
    </row>
    <row r="172" spans="1:8" ht="36.75" thickTop="1">
      <c r="A172" s="9"/>
      <c r="B172" s="45" t="s">
        <v>15</v>
      </c>
      <c r="C172" s="236" t="s">
        <v>17</v>
      </c>
      <c r="D172" s="237"/>
      <c r="E172" s="48"/>
      <c r="F172" s="49" t="s">
        <v>18</v>
      </c>
      <c r="G172" s="47"/>
      <c r="H172" s="64" t="s">
        <v>24</v>
      </c>
    </row>
    <row r="173" spans="1:8" ht="18.75">
      <c r="A173" s="10">
        <v>1</v>
      </c>
      <c r="B173" s="66">
        <v>8.4</v>
      </c>
      <c r="C173" s="224" t="s">
        <v>112</v>
      </c>
      <c r="D173" s="225"/>
      <c r="E173" s="225"/>
      <c r="F173" s="225"/>
      <c r="G173" s="225"/>
      <c r="H173" s="65">
        <f>IF(B173="","",B173)</f>
        <v>8.4</v>
      </c>
    </row>
    <row r="174" spans="1:8" ht="18.75">
      <c r="A174" s="10">
        <v>2</v>
      </c>
      <c r="B174" s="66">
        <v>14.3</v>
      </c>
      <c r="C174" s="224" t="s">
        <v>113</v>
      </c>
      <c r="D174" s="225"/>
      <c r="E174" s="225"/>
      <c r="F174" s="225"/>
      <c r="G174" s="225"/>
      <c r="H174" s="65">
        <f aca="true" t="shared" si="7" ref="H174:H180">IF(B174="","",B174)</f>
        <v>14.3</v>
      </c>
    </row>
    <row r="175" spans="1:8" ht="18.75">
      <c r="A175" s="10">
        <v>3</v>
      </c>
      <c r="B175" s="66">
        <v>15.3</v>
      </c>
      <c r="C175" s="224" t="s">
        <v>114</v>
      </c>
      <c r="D175" s="225"/>
      <c r="E175" s="225"/>
      <c r="F175" s="225"/>
      <c r="G175" s="225"/>
      <c r="H175" s="65">
        <f t="shared" si="7"/>
        <v>15.3</v>
      </c>
    </row>
    <row r="176" spans="1:8" ht="18.75">
      <c r="A176" s="10">
        <v>4</v>
      </c>
      <c r="B176" s="66">
        <v>16.5</v>
      </c>
      <c r="C176" s="224" t="s">
        <v>115</v>
      </c>
      <c r="D176" s="225"/>
      <c r="E176" s="225"/>
      <c r="F176" s="225"/>
      <c r="G176" s="225"/>
      <c r="H176" s="65">
        <f t="shared" si="7"/>
        <v>16.5</v>
      </c>
    </row>
    <row r="177" spans="1:8" ht="18.75">
      <c r="A177" s="10">
        <v>5</v>
      </c>
      <c r="B177" s="66">
        <v>16.6</v>
      </c>
      <c r="C177" s="224" t="s">
        <v>116</v>
      </c>
      <c r="D177" s="225"/>
      <c r="E177" s="225"/>
      <c r="F177" s="225"/>
      <c r="G177" s="225"/>
      <c r="H177" s="65">
        <f t="shared" si="7"/>
        <v>16.6</v>
      </c>
    </row>
    <row r="178" spans="1:8" ht="18.75">
      <c r="A178" s="10">
        <v>6</v>
      </c>
      <c r="B178" s="66">
        <v>17.2</v>
      </c>
      <c r="C178" s="224" t="s">
        <v>117</v>
      </c>
      <c r="D178" s="225"/>
      <c r="E178" s="225"/>
      <c r="F178" s="225"/>
      <c r="G178" s="225"/>
      <c r="H178" s="65">
        <f t="shared" si="7"/>
        <v>17.2</v>
      </c>
    </row>
    <row r="179" spans="1:8" ht="18.75">
      <c r="A179" s="10">
        <v>7</v>
      </c>
      <c r="B179" s="66">
        <v>18.4</v>
      </c>
      <c r="C179" s="224" t="s">
        <v>118</v>
      </c>
      <c r="D179" s="225"/>
      <c r="E179" s="225"/>
      <c r="F179" s="225"/>
      <c r="G179" s="225"/>
      <c r="H179" s="65">
        <f t="shared" si="7"/>
        <v>18.4</v>
      </c>
    </row>
    <row r="180" spans="1:8" ht="18.75">
      <c r="A180" s="10">
        <v>8</v>
      </c>
      <c r="B180" s="66">
        <v>20.8</v>
      </c>
      <c r="C180" s="224" t="s">
        <v>119</v>
      </c>
      <c r="D180" s="225"/>
      <c r="E180" s="225"/>
      <c r="F180" s="225"/>
      <c r="G180" s="225"/>
      <c r="H180" s="65">
        <f t="shared" si="7"/>
        <v>20.8</v>
      </c>
    </row>
    <row r="181" spans="1:8" ht="18.75" customHeight="1">
      <c r="A181" s="234" t="s">
        <v>19</v>
      </c>
      <c r="B181" s="235"/>
      <c r="C181" s="235"/>
      <c r="D181" s="235"/>
      <c r="E181" s="235"/>
      <c r="F181" s="235"/>
      <c r="G181" s="240"/>
      <c r="H181" s="241"/>
    </row>
    <row r="182" spans="1:8" ht="30.75" customHeight="1">
      <c r="A182" s="231" t="s">
        <v>23</v>
      </c>
      <c r="B182" s="232"/>
      <c r="C182" s="232"/>
      <c r="D182" s="232"/>
      <c r="E182" s="232"/>
      <c r="F182" s="232"/>
      <c r="G182" s="232"/>
      <c r="H182" s="233"/>
    </row>
    <row r="183" spans="1:8" ht="24" customHeight="1">
      <c r="A183" s="219" t="s">
        <v>20</v>
      </c>
      <c r="B183" s="220"/>
      <c r="C183" s="220"/>
      <c r="D183" s="221"/>
      <c r="E183" s="222"/>
      <c r="F183" s="222"/>
      <c r="G183" s="222"/>
      <c r="H183" s="223"/>
    </row>
    <row r="184" spans="1:8" ht="18">
      <c r="A184" s="50"/>
      <c r="B184" s="51"/>
      <c r="C184" s="51"/>
      <c r="D184" s="52"/>
      <c r="E184" s="53"/>
      <c r="F184" s="53"/>
      <c r="G184" s="53"/>
      <c r="H184" s="54"/>
    </row>
    <row r="185" spans="1:8" ht="18">
      <c r="A185" s="215" t="s">
        <v>21</v>
      </c>
      <c r="B185" s="216"/>
      <c r="C185" s="61"/>
      <c r="D185" s="217" t="s">
        <v>22</v>
      </c>
      <c r="E185" s="218"/>
      <c r="F185" s="218"/>
      <c r="G185" s="218"/>
      <c r="H185" s="55"/>
    </row>
    <row r="186" spans="1:8" ht="18" customHeight="1" thickBot="1">
      <c r="A186" s="56"/>
      <c r="B186" s="57"/>
      <c r="C186" s="59"/>
      <c r="D186" s="60"/>
      <c r="E186" s="60"/>
      <c r="F186" s="60"/>
      <c r="G186" s="60"/>
      <c r="H186" s="58"/>
    </row>
    <row r="187" spans="1:8" ht="105.75" customHeight="1" thickTop="1">
      <c r="A187" s="69"/>
      <c r="B187" s="70"/>
      <c r="C187" s="71"/>
      <c r="D187" s="72"/>
      <c r="E187" s="72"/>
      <c r="F187" s="72"/>
      <c r="G187" s="72"/>
      <c r="H187" s="41"/>
    </row>
    <row r="188" spans="1:10" ht="21" customHeight="1">
      <c r="A188" s="226" t="str">
        <f>Prépa!$D$2</f>
        <v>INTERCLUBS PAR EQUIPES PROMOTION MID-AM DAMES</v>
      </c>
      <c r="B188" s="227"/>
      <c r="C188" s="227"/>
      <c r="D188" s="227"/>
      <c r="E188" s="227"/>
      <c r="F188" s="227"/>
      <c r="G188" s="227"/>
      <c r="H188" s="227"/>
      <c r="I188" s="8"/>
      <c r="J188" s="8"/>
    </row>
    <row r="189" spans="1:10" ht="21" customHeight="1">
      <c r="A189" s="229" t="str">
        <f>Prépa!$D$4</f>
        <v>Ligues de Bretagne - Cente Val de Loire - Pays de la Loire</v>
      </c>
      <c r="B189" s="227"/>
      <c r="C189" s="227"/>
      <c r="D189" s="227"/>
      <c r="E189" s="227"/>
      <c r="F189" s="227"/>
      <c r="G189" s="227"/>
      <c r="H189" s="227"/>
      <c r="I189" s="8"/>
      <c r="J189" s="8"/>
    </row>
    <row r="190" spans="1:8" ht="21" customHeight="1">
      <c r="A190" s="230" t="str">
        <f>Prépa!$D$6</f>
        <v>10-11 juin 2017   Golf de SABLE-SOLESMES</v>
      </c>
      <c r="B190" s="227"/>
      <c r="C190" s="227"/>
      <c r="D190" s="227"/>
      <c r="E190" s="227"/>
      <c r="F190" s="227"/>
      <c r="G190" s="227"/>
      <c r="H190" s="227"/>
    </row>
    <row r="193" spans="1:8" ht="42" customHeight="1">
      <c r="A193" s="228" t="s">
        <v>16</v>
      </c>
      <c r="B193" s="228"/>
      <c r="C193" s="228"/>
      <c r="D193" s="228"/>
      <c r="E193" s="228"/>
      <c r="F193" s="228"/>
      <c r="G193" s="228"/>
      <c r="H193" s="228"/>
    </row>
    <row r="194" spans="1:8" ht="35.25" customHeight="1" thickBot="1">
      <c r="A194" s="238" t="s">
        <v>41</v>
      </c>
      <c r="B194" s="238"/>
      <c r="C194" s="238"/>
      <c r="D194" s="238"/>
      <c r="E194" s="238" t="str">
        <f>Prépa!$D$27</f>
        <v>NANTES ERDRE</v>
      </c>
      <c r="F194" s="239"/>
      <c r="G194" s="239"/>
      <c r="H194" s="239"/>
    </row>
    <row r="195" spans="1:8" ht="36.75" thickTop="1">
      <c r="A195" s="9"/>
      <c r="B195" s="45" t="s">
        <v>15</v>
      </c>
      <c r="C195" s="236" t="s">
        <v>17</v>
      </c>
      <c r="D195" s="237"/>
      <c r="E195" s="48"/>
      <c r="F195" s="49" t="s">
        <v>18</v>
      </c>
      <c r="G195" s="47"/>
      <c r="H195" s="64" t="s">
        <v>24</v>
      </c>
    </row>
    <row r="196" spans="1:8" ht="18.75">
      <c r="A196" s="10">
        <v>1</v>
      </c>
      <c r="B196" s="66">
        <v>8.5</v>
      </c>
      <c r="C196" s="224" t="s">
        <v>121</v>
      </c>
      <c r="D196" s="225"/>
      <c r="E196" s="225"/>
      <c r="F196" s="225"/>
      <c r="G196" s="225"/>
      <c r="H196" s="65">
        <f>IF(B196="","",B196)</f>
        <v>8.5</v>
      </c>
    </row>
    <row r="197" spans="1:8" ht="18.75">
      <c r="A197" s="10">
        <v>2</v>
      </c>
      <c r="B197" s="66">
        <v>9.7</v>
      </c>
      <c r="C197" s="224" t="s">
        <v>122</v>
      </c>
      <c r="D197" s="225"/>
      <c r="E197" s="225"/>
      <c r="F197" s="225"/>
      <c r="G197" s="225"/>
      <c r="H197" s="65">
        <f aca="true" t="shared" si="8" ref="H197:H203">IF(B197="","",B197)</f>
        <v>9.7</v>
      </c>
    </row>
    <row r="198" spans="1:8" ht="18.75">
      <c r="A198" s="10">
        <v>3</v>
      </c>
      <c r="B198" s="66">
        <v>12.7</v>
      </c>
      <c r="C198" s="224" t="s">
        <v>123</v>
      </c>
      <c r="D198" s="225"/>
      <c r="E198" s="225"/>
      <c r="F198" s="225"/>
      <c r="G198" s="225"/>
      <c r="H198" s="65">
        <f t="shared" si="8"/>
        <v>12.7</v>
      </c>
    </row>
    <row r="199" spans="1:8" ht="18.75">
      <c r="A199" s="10">
        <v>4</v>
      </c>
      <c r="B199" s="66">
        <v>13.1</v>
      </c>
      <c r="C199" s="224" t="s">
        <v>124</v>
      </c>
      <c r="D199" s="225"/>
      <c r="E199" s="225"/>
      <c r="F199" s="225"/>
      <c r="G199" s="225"/>
      <c r="H199" s="65">
        <f t="shared" si="8"/>
        <v>13.1</v>
      </c>
    </row>
    <row r="200" spans="1:8" ht="18.75">
      <c r="A200" s="10">
        <v>5</v>
      </c>
      <c r="B200" s="66">
        <v>16.5</v>
      </c>
      <c r="C200" s="224" t="s">
        <v>125</v>
      </c>
      <c r="D200" s="225"/>
      <c r="E200" s="225"/>
      <c r="F200" s="225"/>
      <c r="G200" s="225"/>
      <c r="H200" s="65">
        <f t="shared" si="8"/>
        <v>16.5</v>
      </c>
    </row>
    <row r="201" spans="1:8" ht="18.75">
      <c r="A201" s="10">
        <v>6</v>
      </c>
      <c r="B201" s="66">
        <v>17.3</v>
      </c>
      <c r="C201" s="224" t="s">
        <v>126</v>
      </c>
      <c r="D201" s="225"/>
      <c r="E201" s="225"/>
      <c r="F201" s="225"/>
      <c r="G201" s="225"/>
      <c r="H201" s="65">
        <f t="shared" si="8"/>
        <v>17.3</v>
      </c>
    </row>
    <row r="202" spans="1:8" ht="18.75">
      <c r="A202" s="10">
        <v>7</v>
      </c>
      <c r="B202" s="66"/>
      <c r="C202" s="224"/>
      <c r="D202" s="225"/>
      <c r="E202" s="225"/>
      <c r="F202" s="225"/>
      <c r="G202" s="225"/>
      <c r="H202" s="65">
        <f t="shared" si="8"/>
      </c>
    </row>
    <row r="203" spans="1:8" ht="18.75">
      <c r="A203" s="10">
        <v>8</v>
      </c>
      <c r="B203" s="66"/>
      <c r="C203" s="224"/>
      <c r="D203" s="225"/>
      <c r="E203" s="225"/>
      <c r="F203" s="225"/>
      <c r="G203" s="225"/>
      <c r="H203" s="65">
        <f t="shared" si="8"/>
      </c>
    </row>
    <row r="204" spans="1:8" ht="18.75" customHeight="1">
      <c r="A204" s="234" t="s">
        <v>19</v>
      </c>
      <c r="B204" s="235"/>
      <c r="C204" s="235"/>
      <c r="D204" s="235"/>
      <c r="E204" s="235"/>
      <c r="F204" s="235"/>
      <c r="G204" s="240"/>
      <c r="H204" s="241"/>
    </row>
    <row r="205" spans="1:8" ht="30.75" customHeight="1">
      <c r="A205" s="231" t="s">
        <v>23</v>
      </c>
      <c r="B205" s="232"/>
      <c r="C205" s="232"/>
      <c r="D205" s="232"/>
      <c r="E205" s="232"/>
      <c r="F205" s="232"/>
      <c r="G205" s="232"/>
      <c r="H205" s="233"/>
    </row>
    <row r="206" spans="1:8" ht="23.25" customHeight="1">
      <c r="A206" s="219" t="s">
        <v>20</v>
      </c>
      <c r="B206" s="220"/>
      <c r="C206" s="220"/>
      <c r="D206" s="221"/>
      <c r="E206" s="222"/>
      <c r="F206" s="222"/>
      <c r="G206" s="222"/>
      <c r="H206" s="223"/>
    </row>
    <row r="207" spans="1:8" ht="18">
      <c r="A207" s="50"/>
      <c r="B207" s="51"/>
      <c r="C207" s="51"/>
      <c r="D207" s="52"/>
      <c r="E207" s="53"/>
      <c r="F207" s="53"/>
      <c r="G207" s="53"/>
      <c r="H207" s="54"/>
    </row>
    <row r="208" spans="1:8" ht="18">
      <c r="A208" s="215" t="s">
        <v>21</v>
      </c>
      <c r="B208" s="216"/>
      <c r="C208" s="61"/>
      <c r="D208" s="217" t="s">
        <v>22</v>
      </c>
      <c r="E208" s="218"/>
      <c r="F208" s="218"/>
      <c r="G208" s="218"/>
      <c r="H208" s="55"/>
    </row>
    <row r="209" spans="1:8" ht="19.5" thickBot="1">
      <c r="A209" s="56"/>
      <c r="B209" s="57"/>
      <c r="C209" s="59"/>
      <c r="D209" s="60"/>
      <c r="E209" s="60"/>
      <c r="F209" s="60"/>
      <c r="G209" s="60"/>
      <c r="H209" s="58"/>
    </row>
    <row r="210" spans="1:8" ht="105.75" customHeight="1" thickTop="1">
      <c r="A210" s="69"/>
      <c r="B210" s="70"/>
      <c r="C210" s="71"/>
      <c r="D210" s="72"/>
      <c r="E210" s="72"/>
      <c r="F210" s="72"/>
      <c r="G210" s="72"/>
      <c r="H210" s="41"/>
    </row>
    <row r="211" spans="1:10" ht="21" customHeight="1">
      <c r="A211" s="226" t="str">
        <f>Prépa!$D$2</f>
        <v>INTERCLUBS PAR EQUIPES PROMOTION MID-AM DAMES</v>
      </c>
      <c r="B211" s="227"/>
      <c r="C211" s="227"/>
      <c r="D211" s="227"/>
      <c r="E211" s="227"/>
      <c r="F211" s="227"/>
      <c r="G211" s="227"/>
      <c r="H211" s="227"/>
      <c r="I211" s="8"/>
      <c r="J211" s="8"/>
    </row>
    <row r="212" spans="1:10" ht="21" customHeight="1">
      <c r="A212" s="229" t="str">
        <f>Prépa!$D$4</f>
        <v>Ligues de Bretagne - Cente Val de Loire - Pays de la Loire</v>
      </c>
      <c r="B212" s="227"/>
      <c r="C212" s="227"/>
      <c r="D212" s="227"/>
      <c r="E212" s="227"/>
      <c r="F212" s="227"/>
      <c r="G212" s="227"/>
      <c r="H212" s="227"/>
      <c r="I212" s="8"/>
      <c r="J212" s="8"/>
    </row>
    <row r="213" spans="1:8" ht="21" customHeight="1">
      <c r="A213" s="230" t="str">
        <f>Prépa!$D$6</f>
        <v>10-11 juin 2017   Golf de SABLE-SOLESMES</v>
      </c>
      <c r="B213" s="227"/>
      <c r="C213" s="227"/>
      <c r="D213" s="227"/>
      <c r="E213" s="227"/>
      <c r="F213" s="227"/>
      <c r="G213" s="227"/>
      <c r="H213" s="227"/>
    </row>
    <row r="216" spans="1:8" ht="42" customHeight="1">
      <c r="A216" s="228" t="s">
        <v>16</v>
      </c>
      <c r="B216" s="228"/>
      <c r="C216" s="228"/>
      <c r="D216" s="228"/>
      <c r="E216" s="228"/>
      <c r="F216" s="228"/>
      <c r="G216" s="228"/>
      <c r="H216" s="228"/>
    </row>
    <row r="217" spans="1:8" ht="35.25" customHeight="1" thickBot="1">
      <c r="A217" s="238" t="s">
        <v>41</v>
      </c>
      <c r="B217" s="238"/>
      <c r="C217" s="238"/>
      <c r="D217" s="238"/>
      <c r="E217" s="238" t="str">
        <f>Prépa!$D$29</f>
        <v>NANTES VIGNEUX</v>
      </c>
      <c r="F217" s="239"/>
      <c r="G217" s="239"/>
      <c r="H217" s="239"/>
    </row>
    <row r="218" spans="1:8" ht="36.75" thickTop="1">
      <c r="A218" s="9"/>
      <c r="B218" s="45" t="s">
        <v>15</v>
      </c>
      <c r="C218" s="236" t="s">
        <v>17</v>
      </c>
      <c r="D218" s="237"/>
      <c r="E218" s="48"/>
      <c r="F218" s="49" t="s">
        <v>18</v>
      </c>
      <c r="G218" s="47"/>
      <c r="H218" s="64" t="s">
        <v>24</v>
      </c>
    </row>
    <row r="219" spans="1:8" ht="18.75">
      <c r="A219" s="10">
        <v>1</v>
      </c>
      <c r="B219" s="66">
        <v>9.3</v>
      </c>
      <c r="C219" s="224" t="s">
        <v>128</v>
      </c>
      <c r="D219" s="225"/>
      <c r="E219" s="225"/>
      <c r="F219" s="225"/>
      <c r="G219" s="225"/>
      <c r="H219" s="65">
        <f>IF(B219="","",B219)</f>
        <v>9.3</v>
      </c>
    </row>
    <row r="220" spans="1:8" ht="18.75">
      <c r="A220" s="10">
        <v>2</v>
      </c>
      <c r="B220" s="66">
        <v>9.6</v>
      </c>
      <c r="C220" s="224" t="s">
        <v>129</v>
      </c>
      <c r="D220" s="225"/>
      <c r="E220" s="225"/>
      <c r="F220" s="225"/>
      <c r="G220" s="225"/>
      <c r="H220" s="65">
        <f aca="true" t="shared" si="9" ref="H220:H226">IF(B220="","",B220)</f>
        <v>9.6</v>
      </c>
    </row>
    <row r="221" spans="1:8" ht="18.75">
      <c r="A221" s="10">
        <v>3</v>
      </c>
      <c r="B221" s="66">
        <v>10.6</v>
      </c>
      <c r="C221" s="224" t="s">
        <v>130</v>
      </c>
      <c r="D221" s="225"/>
      <c r="E221" s="225"/>
      <c r="F221" s="225"/>
      <c r="G221" s="225"/>
      <c r="H221" s="65">
        <f t="shared" si="9"/>
        <v>10.6</v>
      </c>
    </row>
    <row r="222" spans="1:8" ht="18.75">
      <c r="A222" s="10">
        <v>4</v>
      </c>
      <c r="B222" s="66">
        <v>11.4</v>
      </c>
      <c r="C222" s="224" t="s">
        <v>131</v>
      </c>
      <c r="D222" s="225"/>
      <c r="E222" s="225"/>
      <c r="F222" s="225"/>
      <c r="G222" s="225"/>
      <c r="H222" s="65">
        <f t="shared" si="9"/>
        <v>11.4</v>
      </c>
    </row>
    <row r="223" spans="1:8" ht="18.75">
      <c r="A223" s="10">
        <v>5</v>
      </c>
      <c r="B223" s="66"/>
      <c r="C223" s="224"/>
      <c r="D223" s="225"/>
      <c r="E223" s="225"/>
      <c r="F223" s="225"/>
      <c r="G223" s="225"/>
      <c r="H223" s="65">
        <f t="shared" si="9"/>
      </c>
    </row>
    <row r="224" spans="1:8" ht="18.75">
      <c r="A224" s="10">
        <v>6</v>
      </c>
      <c r="B224" s="66"/>
      <c r="C224" s="224"/>
      <c r="D224" s="225"/>
      <c r="E224" s="225"/>
      <c r="F224" s="225"/>
      <c r="G224" s="225"/>
      <c r="H224" s="65">
        <f t="shared" si="9"/>
      </c>
    </row>
    <row r="225" spans="1:8" ht="18.75">
      <c r="A225" s="10">
        <v>7</v>
      </c>
      <c r="B225" s="66"/>
      <c r="C225" s="224"/>
      <c r="D225" s="225"/>
      <c r="E225" s="225"/>
      <c r="F225" s="225"/>
      <c r="G225" s="225"/>
      <c r="H225" s="65">
        <f t="shared" si="9"/>
      </c>
    </row>
    <row r="226" spans="1:8" ht="18.75">
      <c r="A226" s="10">
        <v>8</v>
      </c>
      <c r="B226" s="66"/>
      <c r="C226" s="224"/>
      <c r="D226" s="225"/>
      <c r="E226" s="225"/>
      <c r="F226" s="225"/>
      <c r="G226" s="225"/>
      <c r="H226" s="65">
        <f t="shared" si="9"/>
      </c>
    </row>
    <row r="227" spans="1:8" ht="18.75" customHeight="1">
      <c r="A227" s="234" t="s">
        <v>19</v>
      </c>
      <c r="B227" s="235"/>
      <c r="C227" s="235"/>
      <c r="D227" s="235"/>
      <c r="E227" s="235"/>
      <c r="F227" s="235"/>
      <c r="G227" s="240"/>
      <c r="H227" s="241"/>
    </row>
    <row r="228" spans="1:8" ht="30.75" customHeight="1">
      <c r="A228" s="231" t="s">
        <v>23</v>
      </c>
      <c r="B228" s="232"/>
      <c r="C228" s="232"/>
      <c r="D228" s="232"/>
      <c r="E228" s="232"/>
      <c r="F228" s="232"/>
      <c r="G228" s="232"/>
      <c r="H228" s="233"/>
    </row>
    <row r="229" spans="1:8" ht="23.25" customHeight="1">
      <c r="A229" s="219" t="s">
        <v>20</v>
      </c>
      <c r="B229" s="220"/>
      <c r="C229" s="220"/>
      <c r="D229" s="221"/>
      <c r="E229" s="222"/>
      <c r="F229" s="222"/>
      <c r="G229" s="222"/>
      <c r="H229" s="223"/>
    </row>
    <row r="230" spans="1:8" ht="18">
      <c r="A230" s="50"/>
      <c r="B230" s="51"/>
      <c r="C230" s="51"/>
      <c r="D230" s="52"/>
      <c r="E230" s="53"/>
      <c r="F230" s="53"/>
      <c r="G230" s="53"/>
      <c r="H230" s="54"/>
    </row>
    <row r="231" spans="1:8" ht="18">
      <c r="A231" s="215" t="s">
        <v>21</v>
      </c>
      <c r="B231" s="216"/>
      <c r="C231" s="61"/>
      <c r="D231" s="217" t="s">
        <v>22</v>
      </c>
      <c r="E231" s="218"/>
      <c r="F231" s="218"/>
      <c r="G231" s="218"/>
      <c r="H231" s="55"/>
    </row>
    <row r="232" spans="1:8" ht="19.5" thickBot="1">
      <c r="A232" s="56"/>
      <c r="B232" s="57"/>
      <c r="C232" s="59"/>
      <c r="D232" s="60"/>
      <c r="E232" s="60"/>
      <c r="F232" s="60"/>
      <c r="G232" s="60"/>
      <c r="H232" s="58"/>
    </row>
    <row r="233" spans="1:8" ht="105.75" customHeight="1" thickTop="1">
      <c r="A233" s="69"/>
      <c r="B233" s="70"/>
      <c r="C233" s="71"/>
      <c r="D233" s="72"/>
      <c r="E233" s="72"/>
      <c r="F233" s="72"/>
      <c r="G233" s="72"/>
      <c r="H233" s="41"/>
    </row>
    <row r="234" spans="1:10" ht="21" customHeight="1">
      <c r="A234" s="226" t="str">
        <f>Prépa!$D$2</f>
        <v>INTERCLUBS PAR EQUIPES PROMOTION MID-AM DAMES</v>
      </c>
      <c r="B234" s="227"/>
      <c r="C234" s="227"/>
      <c r="D234" s="227"/>
      <c r="E234" s="227"/>
      <c r="F234" s="227"/>
      <c r="G234" s="227"/>
      <c r="H234" s="227"/>
      <c r="I234" s="8"/>
      <c r="J234" s="8"/>
    </row>
    <row r="235" spans="1:10" ht="21" customHeight="1">
      <c r="A235" s="229" t="str">
        <f>Prépa!$D$4</f>
        <v>Ligues de Bretagne - Cente Val de Loire - Pays de la Loire</v>
      </c>
      <c r="B235" s="227"/>
      <c r="C235" s="227"/>
      <c r="D235" s="227"/>
      <c r="E235" s="227"/>
      <c r="F235" s="227"/>
      <c r="G235" s="227"/>
      <c r="H235" s="227"/>
      <c r="I235" s="8"/>
      <c r="J235" s="8"/>
    </row>
    <row r="236" spans="1:8" ht="21" customHeight="1">
      <c r="A236" s="230" t="str">
        <f>Prépa!$D$6</f>
        <v>10-11 juin 2017   Golf de SABLE-SOLESMES</v>
      </c>
      <c r="B236" s="227"/>
      <c r="C236" s="227"/>
      <c r="D236" s="227"/>
      <c r="E236" s="227"/>
      <c r="F236" s="227"/>
      <c r="G236" s="227"/>
      <c r="H236" s="227"/>
    </row>
    <row r="239" spans="1:8" ht="42" customHeight="1">
      <c r="A239" s="228" t="s">
        <v>16</v>
      </c>
      <c r="B239" s="228"/>
      <c r="C239" s="228"/>
      <c r="D239" s="228"/>
      <c r="E239" s="228"/>
      <c r="F239" s="228"/>
      <c r="G239" s="228"/>
      <c r="H239" s="228"/>
    </row>
    <row r="240" spans="1:8" ht="35.25" customHeight="1" thickBot="1">
      <c r="A240" s="238" t="s">
        <v>41</v>
      </c>
      <c r="B240" s="238"/>
      <c r="C240" s="238"/>
      <c r="D240" s="238"/>
      <c r="E240" s="238" t="str">
        <f>Prépa!$D$31</f>
        <v>ORLEANS DONNERY</v>
      </c>
      <c r="F240" s="239"/>
      <c r="G240" s="239"/>
      <c r="H240" s="239"/>
    </row>
    <row r="241" spans="1:8" ht="36.75" thickTop="1">
      <c r="A241" s="9"/>
      <c r="B241" s="45" t="s">
        <v>15</v>
      </c>
      <c r="C241" s="236" t="s">
        <v>17</v>
      </c>
      <c r="D241" s="237"/>
      <c r="E241" s="48"/>
      <c r="F241" s="49" t="s">
        <v>18</v>
      </c>
      <c r="G241" s="47"/>
      <c r="H241" s="64" t="s">
        <v>24</v>
      </c>
    </row>
    <row r="242" spans="1:8" ht="18.75">
      <c r="A242" s="10">
        <v>1</v>
      </c>
      <c r="B242" s="66">
        <v>12.1</v>
      </c>
      <c r="C242" s="224" t="s">
        <v>133</v>
      </c>
      <c r="D242" s="225"/>
      <c r="E242" s="225"/>
      <c r="F242" s="225"/>
      <c r="G242" s="225"/>
      <c r="H242" s="65">
        <f>IF(B242="","",B242)</f>
        <v>12.1</v>
      </c>
    </row>
    <row r="243" spans="1:8" ht="18.75">
      <c r="A243" s="10">
        <v>2</v>
      </c>
      <c r="B243" s="66">
        <v>14</v>
      </c>
      <c r="C243" s="224" t="s">
        <v>134</v>
      </c>
      <c r="D243" s="225"/>
      <c r="E243" s="225"/>
      <c r="F243" s="225"/>
      <c r="G243" s="225"/>
      <c r="H243" s="65">
        <f aca="true" t="shared" si="10" ref="H243:H249">IF(B243="","",B243)</f>
        <v>14</v>
      </c>
    </row>
    <row r="244" spans="1:8" ht="18.75">
      <c r="A244" s="10">
        <v>3</v>
      </c>
      <c r="B244" s="66">
        <v>14.3</v>
      </c>
      <c r="C244" s="224" t="s">
        <v>135</v>
      </c>
      <c r="D244" s="225"/>
      <c r="E244" s="225"/>
      <c r="F244" s="225"/>
      <c r="G244" s="225"/>
      <c r="H244" s="65">
        <f t="shared" si="10"/>
        <v>14.3</v>
      </c>
    </row>
    <row r="245" spans="1:8" ht="18.75">
      <c r="A245" s="10">
        <v>4</v>
      </c>
      <c r="B245" s="66">
        <v>15.1</v>
      </c>
      <c r="C245" s="224" t="s">
        <v>136</v>
      </c>
      <c r="D245" s="225"/>
      <c r="E245" s="225"/>
      <c r="F245" s="225"/>
      <c r="G245" s="225"/>
      <c r="H245" s="65">
        <f t="shared" si="10"/>
        <v>15.1</v>
      </c>
    </row>
    <row r="246" spans="1:8" ht="18.75">
      <c r="A246" s="10">
        <v>5</v>
      </c>
      <c r="B246" s="66">
        <v>17.9</v>
      </c>
      <c r="C246" s="224" t="s">
        <v>137</v>
      </c>
      <c r="D246" s="225"/>
      <c r="E246" s="225"/>
      <c r="F246" s="225"/>
      <c r="G246" s="225"/>
      <c r="H246" s="65">
        <f t="shared" si="10"/>
        <v>17.9</v>
      </c>
    </row>
    <row r="247" spans="1:8" ht="18.75">
      <c r="A247" s="10">
        <v>6</v>
      </c>
      <c r="B247" s="66">
        <v>18.4</v>
      </c>
      <c r="C247" s="224" t="s">
        <v>138</v>
      </c>
      <c r="D247" s="225"/>
      <c r="E247" s="225"/>
      <c r="F247" s="225"/>
      <c r="G247" s="225"/>
      <c r="H247" s="65">
        <f t="shared" si="10"/>
        <v>18.4</v>
      </c>
    </row>
    <row r="248" spans="1:8" ht="18.75">
      <c r="A248" s="10">
        <v>7</v>
      </c>
      <c r="B248" s="66">
        <v>25.8</v>
      </c>
      <c r="C248" s="224" t="s">
        <v>139</v>
      </c>
      <c r="D248" s="225"/>
      <c r="E248" s="225"/>
      <c r="F248" s="225"/>
      <c r="G248" s="225"/>
      <c r="H248" s="65">
        <f t="shared" si="10"/>
        <v>25.8</v>
      </c>
    </row>
    <row r="249" spans="1:8" ht="18.75">
      <c r="A249" s="10">
        <v>8</v>
      </c>
      <c r="B249" s="66"/>
      <c r="C249" s="224"/>
      <c r="D249" s="225"/>
      <c r="E249" s="225"/>
      <c r="F249" s="225"/>
      <c r="G249" s="225"/>
      <c r="H249" s="65">
        <f t="shared" si="10"/>
      </c>
    </row>
    <row r="250" spans="1:8" ht="18.75" customHeight="1">
      <c r="A250" s="234" t="s">
        <v>19</v>
      </c>
      <c r="B250" s="235"/>
      <c r="C250" s="235"/>
      <c r="D250" s="235"/>
      <c r="E250" s="235"/>
      <c r="F250" s="235"/>
      <c r="G250" s="240"/>
      <c r="H250" s="241"/>
    </row>
    <row r="251" spans="1:8" ht="30.75" customHeight="1">
      <c r="A251" s="231" t="s">
        <v>23</v>
      </c>
      <c r="B251" s="232"/>
      <c r="C251" s="232"/>
      <c r="D251" s="232"/>
      <c r="E251" s="232"/>
      <c r="F251" s="232"/>
      <c r="G251" s="232"/>
      <c r="H251" s="233"/>
    </row>
    <row r="252" spans="1:8" ht="23.25" customHeight="1">
      <c r="A252" s="219" t="s">
        <v>20</v>
      </c>
      <c r="B252" s="220"/>
      <c r="C252" s="220"/>
      <c r="D252" s="221"/>
      <c r="E252" s="222"/>
      <c r="F252" s="222"/>
      <c r="G252" s="222"/>
      <c r="H252" s="223"/>
    </row>
    <row r="253" spans="1:8" ht="18">
      <c r="A253" s="50"/>
      <c r="B253" s="51"/>
      <c r="C253" s="51"/>
      <c r="D253" s="52"/>
      <c r="E253" s="53"/>
      <c r="F253" s="53"/>
      <c r="G253" s="53"/>
      <c r="H253" s="54"/>
    </row>
    <row r="254" spans="1:8" ht="18">
      <c r="A254" s="215" t="s">
        <v>21</v>
      </c>
      <c r="B254" s="216"/>
      <c r="C254" s="61"/>
      <c r="D254" s="217" t="s">
        <v>22</v>
      </c>
      <c r="E254" s="218"/>
      <c r="F254" s="218"/>
      <c r="G254" s="218"/>
      <c r="H254" s="55"/>
    </row>
    <row r="255" spans="1:8" ht="19.5" thickBot="1">
      <c r="A255" s="56"/>
      <c r="B255" s="57"/>
      <c r="C255" s="59"/>
      <c r="D255" s="60"/>
      <c r="E255" s="60"/>
      <c r="F255" s="60"/>
      <c r="G255" s="60"/>
      <c r="H255" s="58"/>
    </row>
    <row r="256" spans="1:8" ht="105.75" customHeight="1" thickTop="1">
      <c r="A256" s="69"/>
      <c r="B256" s="70"/>
      <c r="C256" s="71"/>
      <c r="D256" s="72"/>
      <c r="E256" s="72"/>
      <c r="F256" s="72"/>
      <c r="G256" s="72"/>
      <c r="H256" s="41"/>
    </row>
    <row r="257" spans="1:10" ht="21" customHeight="1">
      <c r="A257" s="226" t="str">
        <f>Prépa!$D$2</f>
        <v>INTERCLUBS PAR EQUIPES PROMOTION MID-AM DAMES</v>
      </c>
      <c r="B257" s="227"/>
      <c r="C257" s="227"/>
      <c r="D257" s="227"/>
      <c r="E257" s="227"/>
      <c r="F257" s="227"/>
      <c r="G257" s="227"/>
      <c r="H257" s="227"/>
      <c r="I257" s="8"/>
      <c r="J257" s="8"/>
    </row>
    <row r="258" spans="1:10" ht="21" customHeight="1">
      <c r="A258" s="229" t="str">
        <f>Prépa!$D$4</f>
        <v>Ligues de Bretagne - Cente Val de Loire - Pays de la Loire</v>
      </c>
      <c r="B258" s="227"/>
      <c r="C258" s="227"/>
      <c r="D258" s="227"/>
      <c r="E258" s="227"/>
      <c r="F258" s="227"/>
      <c r="G258" s="227"/>
      <c r="H258" s="227"/>
      <c r="I258" s="8"/>
      <c r="J258" s="8"/>
    </row>
    <row r="259" spans="1:8" ht="21" customHeight="1">
      <c r="A259" s="230" t="str">
        <f>Prépa!$D$6</f>
        <v>10-11 juin 2017   Golf de SABLE-SOLESMES</v>
      </c>
      <c r="B259" s="227"/>
      <c r="C259" s="227"/>
      <c r="D259" s="227"/>
      <c r="E259" s="227"/>
      <c r="F259" s="227"/>
      <c r="G259" s="227"/>
      <c r="H259" s="227"/>
    </row>
    <row r="262" spans="1:8" ht="42" customHeight="1">
      <c r="A262" s="228" t="s">
        <v>16</v>
      </c>
      <c r="B262" s="228"/>
      <c r="C262" s="228"/>
      <c r="D262" s="228"/>
      <c r="E262" s="228"/>
      <c r="F262" s="228"/>
      <c r="G262" s="228"/>
      <c r="H262" s="228"/>
    </row>
    <row r="263" spans="1:8" ht="35.25" customHeight="1" thickBot="1">
      <c r="A263" s="238" t="s">
        <v>41</v>
      </c>
      <c r="B263" s="238"/>
      <c r="C263" s="238"/>
      <c r="D263" s="238"/>
      <c r="E263" s="238" t="str">
        <f>Prépa!$D$33</f>
        <v>PLOEMEUR</v>
      </c>
      <c r="F263" s="239"/>
      <c r="G263" s="239"/>
      <c r="H263" s="239"/>
    </row>
    <row r="264" spans="1:8" ht="36.75" thickTop="1">
      <c r="A264" s="9"/>
      <c r="B264" s="45" t="s">
        <v>15</v>
      </c>
      <c r="C264" s="236" t="s">
        <v>17</v>
      </c>
      <c r="D264" s="237"/>
      <c r="E264" s="48"/>
      <c r="F264" s="49" t="s">
        <v>18</v>
      </c>
      <c r="G264" s="47"/>
      <c r="H264" s="64" t="s">
        <v>24</v>
      </c>
    </row>
    <row r="265" spans="1:8" ht="18.75">
      <c r="A265" s="10">
        <v>1</v>
      </c>
      <c r="B265" s="66">
        <v>6.3</v>
      </c>
      <c r="C265" s="224" t="s">
        <v>141</v>
      </c>
      <c r="D265" s="225"/>
      <c r="E265" s="225"/>
      <c r="F265" s="225"/>
      <c r="G265" s="225"/>
      <c r="H265" s="65">
        <f>IF(B265="","",B265)</f>
        <v>6.3</v>
      </c>
    </row>
    <row r="266" spans="1:8" ht="18.75">
      <c r="A266" s="10">
        <v>2</v>
      </c>
      <c r="B266" s="66">
        <v>13.1</v>
      </c>
      <c r="C266" s="224" t="s">
        <v>142</v>
      </c>
      <c r="D266" s="225"/>
      <c r="E266" s="225"/>
      <c r="F266" s="225"/>
      <c r="G266" s="225"/>
      <c r="H266" s="65">
        <f aca="true" t="shared" si="11" ref="H266:H272">IF(B266="","",B266)</f>
        <v>13.1</v>
      </c>
    </row>
    <row r="267" spans="1:8" ht="18.75">
      <c r="A267" s="10">
        <v>3</v>
      </c>
      <c r="B267" s="66">
        <v>14.5</v>
      </c>
      <c r="C267" s="224" t="s">
        <v>143</v>
      </c>
      <c r="D267" s="225"/>
      <c r="E267" s="225"/>
      <c r="F267" s="225"/>
      <c r="G267" s="225"/>
      <c r="H267" s="65">
        <f t="shared" si="11"/>
        <v>14.5</v>
      </c>
    </row>
    <row r="268" spans="1:8" ht="18.75">
      <c r="A268" s="10">
        <v>4</v>
      </c>
      <c r="B268" s="66">
        <v>14.7</v>
      </c>
      <c r="C268" s="224" t="s">
        <v>144</v>
      </c>
      <c r="D268" s="225"/>
      <c r="E268" s="225"/>
      <c r="F268" s="225"/>
      <c r="G268" s="225"/>
      <c r="H268" s="65">
        <f t="shared" si="11"/>
        <v>14.7</v>
      </c>
    </row>
    <row r="269" spans="1:8" ht="18.75">
      <c r="A269" s="10">
        <v>5</v>
      </c>
      <c r="B269" s="66">
        <v>15</v>
      </c>
      <c r="C269" s="224" t="s">
        <v>145</v>
      </c>
      <c r="D269" s="225"/>
      <c r="E269" s="225"/>
      <c r="F269" s="225"/>
      <c r="G269" s="225"/>
      <c r="H269" s="65">
        <f t="shared" si="11"/>
        <v>15</v>
      </c>
    </row>
    <row r="270" spans="1:8" ht="18.75">
      <c r="A270" s="10">
        <v>6</v>
      </c>
      <c r="B270" s="66">
        <v>15.3</v>
      </c>
      <c r="C270" s="224" t="s">
        <v>146</v>
      </c>
      <c r="D270" s="225"/>
      <c r="E270" s="225"/>
      <c r="F270" s="225"/>
      <c r="G270" s="225"/>
      <c r="H270" s="65">
        <f t="shared" si="11"/>
        <v>15.3</v>
      </c>
    </row>
    <row r="271" spans="1:8" ht="18.75">
      <c r="A271" s="10">
        <v>7</v>
      </c>
      <c r="B271" s="66">
        <v>16.7</v>
      </c>
      <c r="C271" s="224" t="s">
        <v>147</v>
      </c>
      <c r="D271" s="225"/>
      <c r="E271" s="225"/>
      <c r="F271" s="225"/>
      <c r="G271" s="225"/>
      <c r="H271" s="65">
        <f t="shared" si="11"/>
        <v>16.7</v>
      </c>
    </row>
    <row r="272" spans="1:8" ht="18.75">
      <c r="A272" s="10">
        <v>8</v>
      </c>
      <c r="B272" s="66">
        <v>16.7</v>
      </c>
      <c r="C272" s="224" t="s">
        <v>148</v>
      </c>
      <c r="D272" s="225"/>
      <c r="E272" s="225"/>
      <c r="F272" s="225"/>
      <c r="G272" s="225"/>
      <c r="H272" s="65">
        <f t="shared" si="11"/>
        <v>16.7</v>
      </c>
    </row>
    <row r="273" spans="1:8" ht="18.75" customHeight="1">
      <c r="A273" s="234" t="s">
        <v>19</v>
      </c>
      <c r="B273" s="235"/>
      <c r="C273" s="235"/>
      <c r="D273" s="235"/>
      <c r="E273" s="235"/>
      <c r="F273" s="235"/>
      <c r="G273" s="240"/>
      <c r="H273" s="241"/>
    </row>
    <row r="274" spans="1:8" ht="30.75" customHeight="1">
      <c r="A274" s="231" t="s">
        <v>23</v>
      </c>
      <c r="B274" s="232"/>
      <c r="C274" s="232"/>
      <c r="D274" s="232"/>
      <c r="E274" s="232"/>
      <c r="F274" s="232"/>
      <c r="G274" s="232"/>
      <c r="H274" s="233"/>
    </row>
    <row r="275" spans="1:8" ht="23.25" customHeight="1">
      <c r="A275" s="219" t="s">
        <v>20</v>
      </c>
      <c r="B275" s="220"/>
      <c r="C275" s="220"/>
      <c r="D275" s="221"/>
      <c r="E275" s="222"/>
      <c r="F275" s="222"/>
      <c r="G275" s="222"/>
      <c r="H275" s="223"/>
    </row>
    <row r="276" spans="1:8" ht="18">
      <c r="A276" s="50"/>
      <c r="B276" s="51"/>
      <c r="C276" s="51"/>
      <c r="D276" s="52"/>
      <c r="E276" s="53"/>
      <c r="F276" s="53"/>
      <c r="G276" s="53"/>
      <c r="H276" s="54"/>
    </row>
    <row r="277" spans="1:8" ht="18">
      <c r="A277" s="215" t="s">
        <v>21</v>
      </c>
      <c r="B277" s="216"/>
      <c r="C277" s="61"/>
      <c r="D277" s="217" t="s">
        <v>22</v>
      </c>
      <c r="E277" s="218"/>
      <c r="F277" s="218"/>
      <c r="G277" s="218"/>
      <c r="H277" s="55"/>
    </row>
    <row r="278" spans="1:8" ht="19.5" thickBot="1">
      <c r="A278" s="56"/>
      <c r="B278" s="57"/>
      <c r="C278" s="59"/>
      <c r="D278" s="60"/>
      <c r="E278" s="60"/>
      <c r="F278" s="60"/>
      <c r="G278" s="60"/>
      <c r="H278" s="58"/>
    </row>
    <row r="279" spans="1:8" ht="105.75" customHeight="1" thickTop="1">
      <c r="A279" s="69"/>
      <c r="B279" s="70"/>
      <c r="C279" s="71"/>
      <c r="D279" s="72"/>
      <c r="E279" s="72"/>
      <c r="F279" s="72"/>
      <c r="G279" s="72"/>
      <c r="H279" s="41"/>
    </row>
    <row r="280" spans="1:10" ht="21" customHeight="1">
      <c r="A280" s="226" t="str">
        <f>Prépa!$D$2</f>
        <v>INTERCLUBS PAR EQUIPES PROMOTION MID-AM DAMES</v>
      </c>
      <c r="B280" s="227"/>
      <c r="C280" s="227"/>
      <c r="D280" s="227"/>
      <c r="E280" s="227"/>
      <c r="F280" s="227"/>
      <c r="G280" s="227"/>
      <c r="H280" s="227"/>
      <c r="I280" s="8"/>
      <c r="J280" s="8"/>
    </row>
    <row r="281" spans="1:10" ht="21" customHeight="1">
      <c r="A281" s="229" t="str">
        <f>Prépa!$D$4</f>
        <v>Ligues de Bretagne - Cente Val de Loire - Pays de la Loire</v>
      </c>
      <c r="B281" s="227"/>
      <c r="C281" s="227"/>
      <c r="D281" s="227"/>
      <c r="E281" s="227"/>
      <c r="F281" s="227"/>
      <c r="G281" s="227"/>
      <c r="H281" s="227"/>
      <c r="I281" s="8"/>
      <c r="J281" s="8"/>
    </row>
    <row r="282" spans="1:8" ht="21" customHeight="1">
      <c r="A282" s="230" t="str">
        <f>Prépa!$D$6</f>
        <v>10-11 juin 2017   Golf de SABLE-SOLESMES</v>
      </c>
      <c r="B282" s="227"/>
      <c r="C282" s="227"/>
      <c r="D282" s="227"/>
      <c r="E282" s="227"/>
      <c r="F282" s="227"/>
      <c r="G282" s="227"/>
      <c r="H282" s="227"/>
    </row>
    <row r="285" spans="1:8" ht="42" customHeight="1">
      <c r="A285" s="228" t="s">
        <v>16</v>
      </c>
      <c r="B285" s="228"/>
      <c r="C285" s="228"/>
      <c r="D285" s="228"/>
      <c r="E285" s="228"/>
      <c r="F285" s="228"/>
      <c r="G285" s="228"/>
      <c r="H285" s="228"/>
    </row>
    <row r="286" spans="1:8" ht="35.25" customHeight="1" thickBot="1">
      <c r="A286" s="238" t="s">
        <v>41</v>
      </c>
      <c r="B286" s="238"/>
      <c r="C286" s="238"/>
      <c r="D286" s="238"/>
      <c r="E286" s="238" t="str">
        <f>Prépa!$D$35</f>
        <v>RHUYS KERVER</v>
      </c>
      <c r="F286" s="239"/>
      <c r="G286" s="239"/>
      <c r="H286" s="239"/>
    </row>
    <row r="287" spans="1:8" ht="36.75" thickTop="1">
      <c r="A287" s="9"/>
      <c r="B287" s="45" t="s">
        <v>15</v>
      </c>
      <c r="C287" s="236" t="s">
        <v>17</v>
      </c>
      <c r="D287" s="237"/>
      <c r="E287" s="48"/>
      <c r="F287" s="49" t="s">
        <v>18</v>
      </c>
      <c r="G287" s="47"/>
      <c r="H287" s="64" t="s">
        <v>24</v>
      </c>
    </row>
    <row r="288" spans="1:8" ht="18.75">
      <c r="A288" s="10">
        <v>1</v>
      </c>
      <c r="B288" s="66">
        <v>6.7</v>
      </c>
      <c r="C288" s="224" t="s">
        <v>150</v>
      </c>
      <c r="D288" s="225"/>
      <c r="E288" s="225"/>
      <c r="F288" s="225"/>
      <c r="G288" s="225"/>
      <c r="H288" s="65">
        <f>IF(B288="","",B288)</f>
        <v>6.7</v>
      </c>
    </row>
    <row r="289" spans="1:8" ht="18.75">
      <c r="A289" s="10">
        <v>2</v>
      </c>
      <c r="B289" s="66">
        <v>11.9</v>
      </c>
      <c r="C289" s="224" t="s">
        <v>151</v>
      </c>
      <c r="D289" s="225"/>
      <c r="E289" s="225"/>
      <c r="F289" s="225"/>
      <c r="G289" s="225"/>
      <c r="H289" s="65">
        <f aca="true" t="shared" si="12" ref="H289:H295">IF(B289="","",B289)</f>
        <v>11.9</v>
      </c>
    </row>
    <row r="290" spans="1:8" ht="18.75">
      <c r="A290" s="10">
        <v>3</v>
      </c>
      <c r="B290" s="66">
        <v>13.5</v>
      </c>
      <c r="C290" s="224" t="s">
        <v>152</v>
      </c>
      <c r="D290" s="225"/>
      <c r="E290" s="225"/>
      <c r="F290" s="225"/>
      <c r="G290" s="225"/>
      <c r="H290" s="65">
        <f t="shared" si="12"/>
        <v>13.5</v>
      </c>
    </row>
    <row r="291" spans="1:8" ht="18.75">
      <c r="A291" s="10">
        <v>4</v>
      </c>
      <c r="B291" s="66">
        <v>15.2</v>
      </c>
      <c r="C291" s="224" t="s">
        <v>153</v>
      </c>
      <c r="D291" s="225"/>
      <c r="E291" s="225"/>
      <c r="F291" s="225"/>
      <c r="G291" s="225"/>
      <c r="H291" s="65">
        <f t="shared" si="12"/>
        <v>15.2</v>
      </c>
    </row>
    <row r="292" spans="1:8" ht="18.75">
      <c r="A292" s="10">
        <v>5</v>
      </c>
      <c r="B292" s="66">
        <v>17.8</v>
      </c>
      <c r="C292" s="224" t="s">
        <v>154</v>
      </c>
      <c r="D292" s="225"/>
      <c r="E292" s="225"/>
      <c r="F292" s="225"/>
      <c r="G292" s="225"/>
      <c r="H292" s="65">
        <f t="shared" si="12"/>
        <v>17.8</v>
      </c>
    </row>
    <row r="293" spans="1:8" ht="18.75">
      <c r="A293" s="10">
        <v>6</v>
      </c>
      <c r="B293" s="66">
        <v>18.2</v>
      </c>
      <c r="C293" s="224" t="s">
        <v>155</v>
      </c>
      <c r="D293" s="225"/>
      <c r="E293" s="225"/>
      <c r="F293" s="225"/>
      <c r="G293" s="225"/>
      <c r="H293" s="65">
        <f t="shared" si="12"/>
        <v>18.2</v>
      </c>
    </row>
    <row r="294" spans="1:8" ht="18.75">
      <c r="A294" s="10">
        <v>7</v>
      </c>
      <c r="B294" s="66">
        <v>18.5</v>
      </c>
      <c r="C294" s="224" t="s">
        <v>156</v>
      </c>
      <c r="D294" s="225"/>
      <c r="E294" s="225"/>
      <c r="F294" s="225"/>
      <c r="G294" s="225"/>
      <c r="H294" s="65">
        <f t="shared" si="12"/>
        <v>18.5</v>
      </c>
    </row>
    <row r="295" spans="1:8" ht="18.75">
      <c r="A295" s="10">
        <v>8</v>
      </c>
      <c r="B295" s="66"/>
      <c r="C295" s="224"/>
      <c r="D295" s="225"/>
      <c r="E295" s="225"/>
      <c r="F295" s="225"/>
      <c r="G295" s="225"/>
      <c r="H295" s="65">
        <f t="shared" si="12"/>
      </c>
    </row>
    <row r="296" spans="1:8" ht="18.75" customHeight="1">
      <c r="A296" s="234" t="s">
        <v>19</v>
      </c>
      <c r="B296" s="235"/>
      <c r="C296" s="235"/>
      <c r="D296" s="235"/>
      <c r="E296" s="235"/>
      <c r="F296" s="235"/>
      <c r="G296" s="240"/>
      <c r="H296" s="241"/>
    </row>
    <row r="297" spans="1:8" ht="30.75" customHeight="1">
      <c r="A297" s="231" t="s">
        <v>23</v>
      </c>
      <c r="B297" s="232"/>
      <c r="C297" s="232"/>
      <c r="D297" s="232"/>
      <c r="E297" s="232"/>
      <c r="F297" s="232"/>
      <c r="G297" s="232"/>
      <c r="H297" s="233"/>
    </row>
    <row r="298" spans="1:8" ht="23.25" customHeight="1">
      <c r="A298" s="219" t="s">
        <v>20</v>
      </c>
      <c r="B298" s="220"/>
      <c r="C298" s="220"/>
      <c r="D298" s="221"/>
      <c r="E298" s="222"/>
      <c r="F298" s="222"/>
      <c r="G298" s="222"/>
      <c r="H298" s="223"/>
    </row>
    <row r="299" spans="1:8" ht="18">
      <c r="A299" s="50"/>
      <c r="B299" s="51"/>
      <c r="C299" s="51"/>
      <c r="D299" s="52"/>
      <c r="E299" s="53"/>
      <c r="F299" s="53"/>
      <c r="G299" s="53"/>
      <c r="H299" s="54"/>
    </row>
    <row r="300" spans="1:8" ht="18">
      <c r="A300" s="215" t="s">
        <v>21</v>
      </c>
      <c r="B300" s="216"/>
      <c r="C300" s="61"/>
      <c r="D300" s="217" t="s">
        <v>22</v>
      </c>
      <c r="E300" s="218"/>
      <c r="F300" s="218"/>
      <c r="G300" s="218"/>
      <c r="H300" s="55"/>
    </row>
    <row r="301" spans="1:8" ht="19.5" thickBot="1">
      <c r="A301" s="56"/>
      <c r="B301" s="57"/>
      <c r="C301" s="59"/>
      <c r="D301" s="60"/>
      <c r="E301" s="60"/>
      <c r="F301" s="60"/>
      <c r="G301" s="60"/>
      <c r="H301" s="58"/>
    </row>
    <row r="302" spans="1:8" ht="105.75" customHeight="1" thickTop="1">
      <c r="A302" s="69"/>
      <c r="B302" s="70"/>
      <c r="C302" s="71"/>
      <c r="D302" s="72"/>
      <c r="E302" s="72"/>
      <c r="F302" s="72"/>
      <c r="G302" s="72"/>
      <c r="H302" s="41"/>
    </row>
    <row r="303" spans="1:10" ht="21" customHeight="1">
      <c r="A303" s="226" t="str">
        <f>Prépa!$D$2</f>
        <v>INTERCLUBS PAR EQUIPES PROMOTION MID-AM DAMES</v>
      </c>
      <c r="B303" s="227"/>
      <c r="C303" s="227"/>
      <c r="D303" s="227"/>
      <c r="E303" s="227"/>
      <c r="F303" s="227"/>
      <c r="G303" s="227"/>
      <c r="H303" s="227"/>
      <c r="I303" s="8"/>
      <c r="J303" s="8"/>
    </row>
    <row r="304" spans="1:10" ht="21" customHeight="1">
      <c r="A304" s="229" t="str">
        <f>Prépa!$D$4</f>
        <v>Ligues de Bretagne - Cente Val de Loire - Pays de la Loire</v>
      </c>
      <c r="B304" s="227"/>
      <c r="C304" s="227"/>
      <c r="D304" s="227"/>
      <c r="E304" s="227"/>
      <c r="F304" s="227"/>
      <c r="G304" s="227"/>
      <c r="H304" s="227"/>
      <c r="I304" s="8"/>
      <c r="J304" s="8"/>
    </row>
    <row r="305" spans="1:8" ht="21" customHeight="1">
      <c r="A305" s="230" t="str">
        <f>Prépa!$D$6</f>
        <v>10-11 juin 2017   Golf de SABLE-SOLESMES</v>
      </c>
      <c r="B305" s="227"/>
      <c r="C305" s="227"/>
      <c r="D305" s="227"/>
      <c r="E305" s="227"/>
      <c r="F305" s="227"/>
      <c r="G305" s="227"/>
      <c r="H305" s="227"/>
    </row>
    <row r="308" spans="1:8" ht="42" customHeight="1">
      <c r="A308" s="228" t="s">
        <v>16</v>
      </c>
      <c r="B308" s="228"/>
      <c r="C308" s="228"/>
      <c r="D308" s="228"/>
      <c r="E308" s="228"/>
      <c r="F308" s="228"/>
      <c r="G308" s="228"/>
      <c r="H308" s="228"/>
    </row>
    <row r="309" spans="1:8" ht="35.25" customHeight="1" thickBot="1">
      <c r="A309" s="238" t="s">
        <v>41</v>
      </c>
      <c r="B309" s="238"/>
      <c r="C309" s="238"/>
      <c r="D309" s="238"/>
      <c r="E309" s="238" t="str">
        <f>Prépa!$D$37</f>
        <v>ROCHERS SEVIGNE</v>
      </c>
      <c r="F309" s="239"/>
      <c r="G309" s="239"/>
      <c r="H309" s="239"/>
    </row>
    <row r="310" spans="1:8" ht="36.75" thickTop="1">
      <c r="A310" s="9"/>
      <c r="B310" s="45" t="s">
        <v>15</v>
      </c>
      <c r="C310" s="236" t="s">
        <v>17</v>
      </c>
      <c r="D310" s="237"/>
      <c r="E310" s="48"/>
      <c r="F310" s="49" t="s">
        <v>18</v>
      </c>
      <c r="G310" s="47"/>
      <c r="H310" s="64" t="s">
        <v>24</v>
      </c>
    </row>
    <row r="311" spans="1:8" ht="18.75">
      <c r="A311" s="10">
        <v>1</v>
      </c>
      <c r="B311" s="66">
        <v>10.8</v>
      </c>
      <c r="C311" s="224" t="s">
        <v>158</v>
      </c>
      <c r="D311" s="225"/>
      <c r="E311" s="225"/>
      <c r="F311" s="225"/>
      <c r="G311" s="225"/>
      <c r="H311" s="65">
        <f>IF(B311="","",B311)</f>
        <v>10.8</v>
      </c>
    </row>
    <row r="312" spans="1:8" ht="18.75">
      <c r="A312" s="10">
        <v>2</v>
      </c>
      <c r="B312" s="66">
        <v>12.2</v>
      </c>
      <c r="C312" s="224" t="s">
        <v>159</v>
      </c>
      <c r="D312" s="225"/>
      <c r="E312" s="225"/>
      <c r="F312" s="225"/>
      <c r="G312" s="225"/>
      <c r="H312" s="65">
        <f aca="true" t="shared" si="13" ref="H312:H318">IF(B312="","",B312)</f>
        <v>12.2</v>
      </c>
    </row>
    <row r="313" spans="1:8" ht="18.75">
      <c r="A313" s="10">
        <v>3</v>
      </c>
      <c r="B313" s="66">
        <v>14.2</v>
      </c>
      <c r="C313" s="224" t="s">
        <v>160</v>
      </c>
      <c r="D313" s="225"/>
      <c r="E313" s="225"/>
      <c r="F313" s="225"/>
      <c r="G313" s="225"/>
      <c r="H313" s="65">
        <f t="shared" si="13"/>
        <v>14.2</v>
      </c>
    </row>
    <row r="314" spans="1:8" ht="18.75">
      <c r="A314" s="10">
        <v>4</v>
      </c>
      <c r="B314" s="66">
        <v>15.3</v>
      </c>
      <c r="C314" s="224" t="s">
        <v>161</v>
      </c>
      <c r="D314" s="225"/>
      <c r="E314" s="225"/>
      <c r="F314" s="225"/>
      <c r="G314" s="225"/>
      <c r="H314" s="65">
        <f t="shared" si="13"/>
        <v>15.3</v>
      </c>
    </row>
    <row r="315" spans="1:8" ht="18.75">
      <c r="A315" s="10">
        <v>5</v>
      </c>
      <c r="B315" s="66">
        <v>17.3</v>
      </c>
      <c r="C315" s="224" t="s">
        <v>162</v>
      </c>
      <c r="D315" s="225"/>
      <c r="E315" s="225"/>
      <c r="F315" s="225"/>
      <c r="G315" s="225"/>
      <c r="H315" s="65">
        <f t="shared" si="13"/>
        <v>17.3</v>
      </c>
    </row>
    <row r="316" spans="1:8" ht="18.75">
      <c r="A316" s="10">
        <v>6</v>
      </c>
      <c r="B316" s="66">
        <v>17.8</v>
      </c>
      <c r="C316" s="224" t="s">
        <v>163</v>
      </c>
      <c r="D316" s="225"/>
      <c r="E316" s="225"/>
      <c r="F316" s="225"/>
      <c r="G316" s="225"/>
      <c r="H316" s="65">
        <f t="shared" si="13"/>
        <v>17.8</v>
      </c>
    </row>
    <row r="317" spans="1:8" ht="18.75">
      <c r="A317" s="10">
        <v>7</v>
      </c>
      <c r="B317" s="66">
        <v>17.9</v>
      </c>
      <c r="C317" s="224" t="s">
        <v>164</v>
      </c>
      <c r="D317" s="225"/>
      <c r="E317" s="225"/>
      <c r="F317" s="225"/>
      <c r="G317" s="225"/>
      <c r="H317" s="65">
        <f t="shared" si="13"/>
        <v>17.9</v>
      </c>
    </row>
    <row r="318" spans="1:8" ht="18.75">
      <c r="A318" s="10">
        <v>8</v>
      </c>
      <c r="B318" s="66">
        <v>21.2</v>
      </c>
      <c r="C318" s="224" t="s">
        <v>165</v>
      </c>
      <c r="D318" s="225"/>
      <c r="E318" s="225"/>
      <c r="F318" s="225"/>
      <c r="G318" s="225"/>
      <c r="H318" s="65">
        <f t="shared" si="13"/>
        <v>21.2</v>
      </c>
    </row>
    <row r="319" spans="1:8" ht="18.75" customHeight="1">
      <c r="A319" s="234" t="s">
        <v>19</v>
      </c>
      <c r="B319" s="235"/>
      <c r="C319" s="235"/>
      <c r="D319" s="235"/>
      <c r="E319" s="235"/>
      <c r="F319" s="235"/>
      <c r="G319" s="240"/>
      <c r="H319" s="241"/>
    </row>
    <row r="320" spans="1:8" ht="30.75" customHeight="1">
      <c r="A320" s="231" t="s">
        <v>23</v>
      </c>
      <c r="B320" s="232"/>
      <c r="C320" s="232"/>
      <c r="D320" s="232"/>
      <c r="E320" s="232"/>
      <c r="F320" s="232"/>
      <c r="G320" s="232"/>
      <c r="H320" s="233"/>
    </row>
    <row r="321" spans="1:8" ht="23.25" customHeight="1">
      <c r="A321" s="219" t="s">
        <v>20</v>
      </c>
      <c r="B321" s="220"/>
      <c r="C321" s="220"/>
      <c r="D321" s="221"/>
      <c r="E321" s="222"/>
      <c r="F321" s="222"/>
      <c r="G321" s="222"/>
      <c r="H321" s="223"/>
    </row>
    <row r="322" spans="1:8" ht="18">
      <c r="A322" s="50"/>
      <c r="B322" s="51"/>
      <c r="C322" s="51"/>
      <c r="D322" s="52"/>
      <c r="E322" s="53"/>
      <c r="F322" s="53"/>
      <c r="G322" s="53"/>
      <c r="H322" s="54"/>
    </row>
    <row r="323" spans="1:8" ht="18">
      <c r="A323" s="215" t="s">
        <v>21</v>
      </c>
      <c r="B323" s="216"/>
      <c r="C323" s="61"/>
      <c r="D323" s="217" t="s">
        <v>22</v>
      </c>
      <c r="E323" s="218"/>
      <c r="F323" s="218"/>
      <c r="G323" s="218"/>
      <c r="H323" s="55"/>
    </row>
    <row r="324" spans="1:8" ht="19.5" thickBot="1">
      <c r="A324" s="56"/>
      <c r="B324" s="57"/>
      <c r="C324" s="59"/>
      <c r="D324" s="60"/>
      <c r="E324" s="60"/>
      <c r="F324" s="60"/>
      <c r="G324" s="60"/>
      <c r="H324" s="58"/>
    </row>
    <row r="325" spans="1:8" ht="105.75" customHeight="1" thickTop="1">
      <c r="A325" s="69"/>
      <c r="B325" s="70"/>
      <c r="C325" s="71"/>
      <c r="D325" s="72"/>
      <c r="E325" s="72"/>
      <c r="F325" s="72"/>
      <c r="G325" s="72"/>
      <c r="H325" s="41"/>
    </row>
    <row r="326" spans="1:10" ht="21" customHeight="1">
      <c r="A326" s="226" t="str">
        <f>Prépa!$D$2</f>
        <v>INTERCLUBS PAR EQUIPES PROMOTION MID-AM DAMES</v>
      </c>
      <c r="B326" s="227"/>
      <c r="C326" s="227"/>
      <c r="D326" s="227"/>
      <c r="E326" s="227"/>
      <c r="F326" s="227"/>
      <c r="G326" s="227"/>
      <c r="H326" s="227"/>
      <c r="I326" s="8"/>
      <c r="J326" s="8"/>
    </row>
    <row r="327" spans="1:10" ht="21" customHeight="1">
      <c r="A327" s="229" t="str">
        <f>Prépa!$D$4</f>
        <v>Ligues de Bretagne - Cente Val de Loire - Pays de la Loire</v>
      </c>
      <c r="B327" s="227"/>
      <c r="C327" s="227"/>
      <c r="D327" s="227"/>
      <c r="E327" s="227"/>
      <c r="F327" s="227"/>
      <c r="G327" s="227"/>
      <c r="H327" s="227"/>
      <c r="I327" s="8"/>
      <c r="J327" s="8"/>
    </row>
    <row r="328" spans="1:8" ht="21" customHeight="1">
      <c r="A328" s="230" t="str">
        <f>Prépa!$D$6</f>
        <v>10-11 juin 2017   Golf de SABLE-SOLESMES</v>
      </c>
      <c r="B328" s="227"/>
      <c r="C328" s="227"/>
      <c r="D328" s="227"/>
      <c r="E328" s="227"/>
      <c r="F328" s="227"/>
      <c r="G328" s="227"/>
      <c r="H328" s="227"/>
    </row>
    <row r="331" spans="1:8" ht="42" customHeight="1">
      <c r="A331" s="228" t="s">
        <v>16</v>
      </c>
      <c r="B331" s="228"/>
      <c r="C331" s="228"/>
      <c r="D331" s="228"/>
      <c r="E331" s="228"/>
      <c r="F331" s="228"/>
      <c r="G331" s="228"/>
      <c r="H331" s="228"/>
    </row>
    <row r="332" spans="1:8" ht="35.25" customHeight="1" thickBot="1">
      <c r="A332" s="238" t="s">
        <v>41</v>
      </c>
      <c r="B332" s="238"/>
      <c r="C332" s="238"/>
      <c r="D332" s="238"/>
      <c r="E332" s="238" t="str">
        <f>Prépa!$D$39</f>
        <v>SABLE SOLESMES</v>
      </c>
      <c r="F332" s="239"/>
      <c r="G332" s="239"/>
      <c r="H332" s="239"/>
    </row>
    <row r="333" spans="1:8" ht="36.75" thickTop="1">
      <c r="A333" s="9"/>
      <c r="B333" s="45" t="s">
        <v>15</v>
      </c>
      <c r="C333" s="236" t="s">
        <v>17</v>
      </c>
      <c r="D333" s="237"/>
      <c r="E333" s="48"/>
      <c r="F333" s="49" t="s">
        <v>18</v>
      </c>
      <c r="G333" s="47"/>
      <c r="H333" s="64" t="s">
        <v>24</v>
      </c>
    </row>
    <row r="334" spans="1:8" ht="18.75">
      <c r="A334" s="10">
        <v>1</v>
      </c>
      <c r="B334" s="66">
        <v>12.5</v>
      </c>
      <c r="C334" s="224" t="s">
        <v>167</v>
      </c>
      <c r="D334" s="225"/>
      <c r="E334" s="225"/>
      <c r="F334" s="225"/>
      <c r="G334" s="225"/>
      <c r="H334" s="65">
        <f>IF(B334="","",B334)</f>
        <v>12.5</v>
      </c>
    </row>
    <row r="335" spans="1:8" ht="18.75">
      <c r="A335" s="10">
        <v>2</v>
      </c>
      <c r="B335" s="66">
        <v>13.3</v>
      </c>
      <c r="C335" s="224" t="s">
        <v>168</v>
      </c>
      <c r="D335" s="225"/>
      <c r="E335" s="225"/>
      <c r="F335" s="225"/>
      <c r="G335" s="225"/>
      <c r="H335" s="65">
        <f aca="true" t="shared" si="14" ref="H335:H341">IF(B335="","",B335)</f>
        <v>13.3</v>
      </c>
    </row>
    <row r="336" spans="1:8" ht="18.75">
      <c r="A336" s="10">
        <v>3</v>
      </c>
      <c r="B336" s="66">
        <v>16.2</v>
      </c>
      <c r="C336" s="224" t="s">
        <v>169</v>
      </c>
      <c r="D336" s="225"/>
      <c r="E336" s="225"/>
      <c r="F336" s="225"/>
      <c r="G336" s="225"/>
      <c r="H336" s="65">
        <f t="shared" si="14"/>
        <v>16.2</v>
      </c>
    </row>
    <row r="337" spans="1:8" ht="18.75">
      <c r="A337" s="10">
        <v>4</v>
      </c>
      <c r="B337" s="66">
        <v>19.7</v>
      </c>
      <c r="C337" s="224" t="s">
        <v>170</v>
      </c>
      <c r="D337" s="225"/>
      <c r="E337" s="225"/>
      <c r="F337" s="225"/>
      <c r="G337" s="225"/>
      <c r="H337" s="65">
        <f t="shared" si="14"/>
        <v>19.7</v>
      </c>
    </row>
    <row r="338" spans="1:8" ht="18.75">
      <c r="A338" s="10">
        <v>5</v>
      </c>
      <c r="B338" s="66">
        <v>24.2</v>
      </c>
      <c r="C338" s="224" t="s">
        <v>171</v>
      </c>
      <c r="D338" s="225"/>
      <c r="E338" s="225"/>
      <c r="F338" s="225"/>
      <c r="G338" s="225"/>
      <c r="H338" s="65">
        <f t="shared" si="14"/>
        <v>24.2</v>
      </c>
    </row>
    <row r="339" spans="1:8" ht="18.75">
      <c r="A339" s="10">
        <v>6</v>
      </c>
      <c r="B339" s="66">
        <v>26.1</v>
      </c>
      <c r="C339" s="224" t="s">
        <v>172</v>
      </c>
      <c r="D339" s="225"/>
      <c r="E339" s="225"/>
      <c r="F339" s="225"/>
      <c r="G339" s="225"/>
      <c r="H339" s="65">
        <f t="shared" si="14"/>
        <v>26.1</v>
      </c>
    </row>
    <row r="340" spans="1:8" ht="18.75">
      <c r="A340" s="10">
        <v>7</v>
      </c>
      <c r="B340" s="66"/>
      <c r="C340" s="224"/>
      <c r="D340" s="225"/>
      <c r="E340" s="225"/>
      <c r="F340" s="225"/>
      <c r="G340" s="225"/>
      <c r="H340" s="65">
        <f t="shared" si="14"/>
      </c>
    </row>
    <row r="341" spans="1:8" ht="18.75">
      <c r="A341" s="10">
        <v>8</v>
      </c>
      <c r="B341" s="66"/>
      <c r="C341" s="224"/>
      <c r="D341" s="225"/>
      <c r="E341" s="225"/>
      <c r="F341" s="225"/>
      <c r="G341" s="225"/>
      <c r="H341" s="65">
        <f t="shared" si="14"/>
      </c>
    </row>
    <row r="342" spans="1:8" ht="18.75" customHeight="1">
      <c r="A342" s="234" t="s">
        <v>19</v>
      </c>
      <c r="B342" s="235"/>
      <c r="C342" s="235"/>
      <c r="D342" s="235"/>
      <c r="E342" s="235"/>
      <c r="F342" s="235"/>
      <c r="G342" s="240"/>
      <c r="H342" s="241"/>
    </row>
    <row r="343" spans="1:8" ht="30.75" customHeight="1">
      <c r="A343" s="231" t="s">
        <v>23</v>
      </c>
      <c r="B343" s="232"/>
      <c r="C343" s="232"/>
      <c r="D343" s="232"/>
      <c r="E343" s="232"/>
      <c r="F343" s="232"/>
      <c r="G343" s="232"/>
      <c r="H343" s="233"/>
    </row>
    <row r="344" spans="1:8" ht="23.25" customHeight="1">
      <c r="A344" s="219" t="s">
        <v>20</v>
      </c>
      <c r="B344" s="220"/>
      <c r="C344" s="220"/>
      <c r="D344" s="221"/>
      <c r="E344" s="222"/>
      <c r="F344" s="222"/>
      <c r="G344" s="222"/>
      <c r="H344" s="223"/>
    </row>
    <row r="345" spans="1:8" ht="18">
      <c r="A345" s="50"/>
      <c r="B345" s="51"/>
      <c r="C345" s="51"/>
      <c r="D345" s="52"/>
      <c r="E345" s="53"/>
      <c r="F345" s="53"/>
      <c r="G345" s="53"/>
      <c r="H345" s="54"/>
    </row>
    <row r="346" spans="1:8" ht="18">
      <c r="A346" s="215" t="s">
        <v>21</v>
      </c>
      <c r="B346" s="216"/>
      <c r="C346" s="61"/>
      <c r="D346" s="217" t="s">
        <v>22</v>
      </c>
      <c r="E346" s="218"/>
      <c r="F346" s="218"/>
      <c r="G346" s="218"/>
      <c r="H346" s="55"/>
    </row>
    <row r="347" spans="1:8" ht="19.5" thickBot="1">
      <c r="A347" s="56"/>
      <c r="B347" s="57"/>
      <c r="C347" s="59"/>
      <c r="D347" s="60"/>
      <c r="E347" s="60"/>
      <c r="F347" s="60"/>
      <c r="G347" s="60"/>
      <c r="H347" s="58"/>
    </row>
    <row r="348" spans="1:8" ht="105.75" customHeight="1" thickTop="1">
      <c r="A348" s="69"/>
      <c r="B348" s="70"/>
      <c r="C348" s="71"/>
      <c r="D348" s="72"/>
      <c r="E348" s="72"/>
      <c r="F348" s="72"/>
      <c r="G348" s="72"/>
      <c r="H348" s="41"/>
    </row>
    <row r="349" spans="1:10" ht="21" customHeight="1">
      <c r="A349" s="226" t="str">
        <f>Prépa!$D$2</f>
        <v>INTERCLUBS PAR EQUIPES PROMOTION MID-AM DAMES</v>
      </c>
      <c r="B349" s="227"/>
      <c r="C349" s="227"/>
      <c r="D349" s="227"/>
      <c r="E349" s="227"/>
      <c r="F349" s="227"/>
      <c r="G349" s="227"/>
      <c r="H349" s="227"/>
      <c r="I349" s="8"/>
      <c r="J349" s="8"/>
    </row>
    <row r="350" spans="1:10" ht="21" customHeight="1">
      <c r="A350" s="229" t="str">
        <f>Prépa!$D$4</f>
        <v>Ligues de Bretagne - Cente Val de Loire - Pays de la Loire</v>
      </c>
      <c r="B350" s="227"/>
      <c r="C350" s="227"/>
      <c r="D350" s="227"/>
      <c r="E350" s="227"/>
      <c r="F350" s="227"/>
      <c r="G350" s="227"/>
      <c r="H350" s="227"/>
      <c r="I350" s="8"/>
      <c r="J350" s="8"/>
    </row>
    <row r="351" spans="1:8" ht="21" customHeight="1">
      <c r="A351" s="230" t="str">
        <f>Prépa!$D$6</f>
        <v>10-11 juin 2017   Golf de SABLE-SOLESMES</v>
      </c>
      <c r="B351" s="227"/>
      <c r="C351" s="227"/>
      <c r="D351" s="227"/>
      <c r="E351" s="227"/>
      <c r="F351" s="227"/>
      <c r="G351" s="227"/>
      <c r="H351" s="227"/>
    </row>
    <row r="354" spans="1:8" ht="42" customHeight="1">
      <c r="A354" s="228" t="s">
        <v>16</v>
      </c>
      <c r="B354" s="228"/>
      <c r="C354" s="228"/>
      <c r="D354" s="228"/>
      <c r="E354" s="228"/>
      <c r="F354" s="228"/>
      <c r="G354" s="228"/>
      <c r="H354" s="228"/>
    </row>
    <row r="355" spans="1:8" ht="35.25" customHeight="1" thickBot="1">
      <c r="A355" s="238" t="s">
        <v>41</v>
      </c>
      <c r="B355" s="238"/>
      <c r="C355" s="238"/>
      <c r="D355" s="238"/>
      <c r="E355" s="238" t="str">
        <f>Prépa!$D$41</f>
        <v>SANCERRE</v>
      </c>
      <c r="F355" s="239"/>
      <c r="G355" s="239"/>
      <c r="H355" s="239"/>
    </row>
    <row r="356" spans="1:8" ht="36.75" thickTop="1">
      <c r="A356" s="9"/>
      <c r="B356" s="45" t="s">
        <v>15</v>
      </c>
      <c r="C356" s="236" t="s">
        <v>17</v>
      </c>
      <c r="D356" s="237"/>
      <c r="E356" s="48"/>
      <c r="F356" s="49" t="s">
        <v>18</v>
      </c>
      <c r="G356" s="47"/>
      <c r="H356" s="64" t="s">
        <v>24</v>
      </c>
    </row>
    <row r="357" spans="1:8" ht="18.75">
      <c r="A357" s="10">
        <v>1</v>
      </c>
      <c r="B357" s="66">
        <v>9.5</v>
      </c>
      <c r="C357" s="224" t="s">
        <v>174</v>
      </c>
      <c r="D357" s="225"/>
      <c r="E357" s="225"/>
      <c r="F357" s="225"/>
      <c r="G357" s="225"/>
      <c r="H357" s="65">
        <f>IF(B357="","",B357)</f>
        <v>9.5</v>
      </c>
    </row>
    <row r="358" spans="1:8" ht="18.75">
      <c r="A358" s="10">
        <v>2</v>
      </c>
      <c r="B358" s="66">
        <v>12.9</v>
      </c>
      <c r="C358" s="224" t="s">
        <v>175</v>
      </c>
      <c r="D358" s="225"/>
      <c r="E358" s="225"/>
      <c r="F358" s="225"/>
      <c r="G358" s="225"/>
      <c r="H358" s="65">
        <f aca="true" t="shared" si="15" ref="H358:H364">IF(B358="","",B358)</f>
        <v>12.9</v>
      </c>
    </row>
    <row r="359" spans="1:8" ht="18.75">
      <c r="A359" s="10">
        <v>3</v>
      </c>
      <c r="B359" s="66">
        <v>15</v>
      </c>
      <c r="C359" s="224" t="s">
        <v>176</v>
      </c>
      <c r="D359" s="225"/>
      <c r="E359" s="225"/>
      <c r="F359" s="225"/>
      <c r="G359" s="225"/>
      <c r="H359" s="65">
        <f t="shared" si="15"/>
        <v>15</v>
      </c>
    </row>
    <row r="360" spans="1:8" ht="18.75">
      <c r="A360" s="10">
        <v>4</v>
      </c>
      <c r="B360" s="66">
        <v>15.3</v>
      </c>
      <c r="C360" s="224" t="s">
        <v>177</v>
      </c>
      <c r="D360" s="225"/>
      <c r="E360" s="225"/>
      <c r="F360" s="225"/>
      <c r="G360" s="225"/>
      <c r="H360" s="65">
        <f t="shared" si="15"/>
        <v>15.3</v>
      </c>
    </row>
    <row r="361" spans="1:8" ht="18.75">
      <c r="A361" s="10">
        <v>5</v>
      </c>
      <c r="B361" s="66">
        <v>16</v>
      </c>
      <c r="C361" s="224" t="s">
        <v>178</v>
      </c>
      <c r="D361" s="225"/>
      <c r="E361" s="225"/>
      <c r="F361" s="225"/>
      <c r="G361" s="225"/>
      <c r="H361" s="65">
        <f t="shared" si="15"/>
        <v>16</v>
      </c>
    </row>
    <row r="362" spans="1:8" ht="18.75">
      <c r="A362" s="10">
        <v>6</v>
      </c>
      <c r="B362" s="66">
        <v>16.7</v>
      </c>
      <c r="C362" s="224" t="s">
        <v>179</v>
      </c>
      <c r="D362" s="225"/>
      <c r="E362" s="225"/>
      <c r="F362" s="225"/>
      <c r="G362" s="225"/>
      <c r="H362" s="65">
        <f t="shared" si="15"/>
        <v>16.7</v>
      </c>
    </row>
    <row r="363" spans="1:8" ht="18.75">
      <c r="A363" s="10">
        <v>7</v>
      </c>
      <c r="B363" s="66">
        <v>21.1</v>
      </c>
      <c r="C363" s="224" t="s">
        <v>180</v>
      </c>
      <c r="D363" s="225"/>
      <c r="E363" s="225"/>
      <c r="F363" s="225"/>
      <c r="G363" s="225"/>
      <c r="H363" s="65">
        <f t="shared" si="15"/>
        <v>21.1</v>
      </c>
    </row>
    <row r="364" spans="1:8" ht="18.75">
      <c r="A364" s="10">
        <v>8</v>
      </c>
      <c r="B364" s="66"/>
      <c r="C364" s="224"/>
      <c r="D364" s="225"/>
      <c r="E364" s="225"/>
      <c r="F364" s="225"/>
      <c r="G364" s="225"/>
      <c r="H364" s="65">
        <f t="shared" si="15"/>
      </c>
    </row>
    <row r="365" spans="1:8" ht="18.75" customHeight="1">
      <c r="A365" s="234" t="s">
        <v>19</v>
      </c>
      <c r="B365" s="235"/>
      <c r="C365" s="235"/>
      <c r="D365" s="235"/>
      <c r="E365" s="235"/>
      <c r="F365" s="235"/>
      <c r="G365" s="240"/>
      <c r="H365" s="241"/>
    </row>
    <row r="366" spans="1:8" ht="30.75" customHeight="1">
      <c r="A366" s="231" t="s">
        <v>23</v>
      </c>
      <c r="B366" s="232"/>
      <c r="C366" s="232"/>
      <c r="D366" s="232"/>
      <c r="E366" s="232"/>
      <c r="F366" s="232"/>
      <c r="G366" s="232"/>
      <c r="H366" s="233"/>
    </row>
    <row r="367" spans="1:8" ht="23.25" customHeight="1">
      <c r="A367" s="219" t="s">
        <v>20</v>
      </c>
      <c r="B367" s="220"/>
      <c r="C367" s="220"/>
      <c r="D367" s="221"/>
      <c r="E367" s="222"/>
      <c r="F367" s="222"/>
      <c r="G367" s="222"/>
      <c r="H367" s="223"/>
    </row>
    <row r="368" spans="1:8" ht="18">
      <c r="A368" s="50"/>
      <c r="B368" s="51"/>
      <c r="C368" s="51"/>
      <c r="D368" s="52"/>
      <c r="E368" s="53"/>
      <c r="F368" s="53"/>
      <c r="G368" s="53"/>
      <c r="H368" s="54"/>
    </row>
    <row r="369" spans="1:8" ht="18">
      <c r="A369" s="215" t="s">
        <v>21</v>
      </c>
      <c r="B369" s="216"/>
      <c r="C369" s="61"/>
      <c r="D369" s="217" t="s">
        <v>22</v>
      </c>
      <c r="E369" s="218"/>
      <c r="F369" s="218"/>
      <c r="G369" s="218"/>
      <c r="H369" s="55"/>
    </row>
    <row r="370" spans="1:8" ht="19.5" thickBot="1">
      <c r="A370" s="56"/>
      <c r="B370" s="57"/>
      <c r="C370" s="59"/>
      <c r="D370" s="60"/>
      <c r="E370" s="60"/>
      <c r="F370" s="60"/>
      <c r="G370" s="60"/>
      <c r="H370" s="58"/>
    </row>
    <row r="371" spans="1:8" ht="105.75" customHeight="1" thickTop="1">
      <c r="A371" s="69"/>
      <c r="B371" s="70"/>
      <c r="C371" s="71"/>
      <c r="D371" s="72"/>
      <c r="E371" s="72"/>
      <c r="F371" s="72"/>
      <c r="G371" s="72"/>
      <c r="H371" s="41"/>
    </row>
    <row r="372" spans="1:10" ht="21" customHeight="1">
      <c r="A372" s="226" t="str">
        <f>Prépa!$D$2</f>
        <v>INTERCLUBS PAR EQUIPES PROMOTION MID-AM DAMES</v>
      </c>
      <c r="B372" s="227"/>
      <c r="C372" s="227"/>
      <c r="D372" s="227"/>
      <c r="E372" s="227"/>
      <c r="F372" s="227"/>
      <c r="G372" s="227"/>
      <c r="H372" s="227"/>
      <c r="I372" s="8"/>
      <c r="J372" s="8"/>
    </row>
    <row r="373" spans="1:10" ht="21" customHeight="1">
      <c r="A373" s="229" t="str">
        <f>Prépa!$D$4</f>
        <v>Ligues de Bretagne - Cente Val de Loire - Pays de la Loire</v>
      </c>
      <c r="B373" s="227"/>
      <c r="C373" s="227"/>
      <c r="D373" s="227"/>
      <c r="E373" s="227"/>
      <c r="F373" s="227"/>
      <c r="G373" s="227"/>
      <c r="H373" s="227"/>
      <c r="I373" s="8"/>
      <c r="J373" s="8"/>
    </row>
    <row r="374" spans="1:8" ht="21" customHeight="1">
      <c r="A374" s="230" t="str">
        <f>Prépa!$D$6</f>
        <v>10-11 juin 2017   Golf de SABLE-SOLESMES</v>
      </c>
      <c r="B374" s="227"/>
      <c r="C374" s="227"/>
      <c r="D374" s="227"/>
      <c r="E374" s="227"/>
      <c r="F374" s="227"/>
      <c r="G374" s="227"/>
      <c r="H374" s="227"/>
    </row>
    <row r="377" spans="1:8" ht="42" customHeight="1">
      <c r="A377" s="228" t="s">
        <v>16</v>
      </c>
      <c r="B377" s="228"/>
      <c r="C377" s="228"/>
      <c r="D377" s="228"/>
      <c r="E377" s="228"/>
      <c r="F377" s="228"/>
      <c r="G377" s="228"/>
      <c r="H377" s="228"/>
    </row>
    <row r="378" spans="1:8" ht="35.25" customHeight="1" thickBot="1">
      <c r="A378" s="238" t="s">
        <v>41</v>
      </c>
      <c r="B378" s="238"/>
      <c r="C378" s="238"/>
      <c r="D378" s="238"/>
      <c r="E378" s="238" t="str">
        <f>Prépa!$D$43</f>
        <v>SARGE/LE MANS</v>
      </c>
      <c r="F378" s="239"/>
      <c r="G378" s="239"/>
      <c r="H378" s="239"/>
    </row>
    <row r="379" spans="1:8" ht="36.75" thickTop="1">
      <c r="A379" s="9"/>
      <c r="B379" s="45" t="s">
        <v>15</v>
      </c>
      <c r="C379" s="236" t="s">
        <v>17</v>
      </c>
      <c r="D379" s="237"/>
      <c r="E379" s="48"/>
      <c r="F379" s="49" t="s">
        <v>18</v>
      </c>
      <c r="G379" s="47"/>
      <c r="H379" s="64" t="s">
        <v>24</v>
      </c>
    </row>
    <row r="380" spans="1:8" ht="18.75">
      <c r="A380" s="10">
        <v>1</v>
      </c>
      <c r="B380" s="66">
        <v>7.4</v>
      </c>
      <c r="C380" s="224" t="s">
        <v>182</v>
      </c>
      <c r="D380" s="225"/>
      <c r="E380" s="225"/>
      <c r="F380" s="225"/>
      <c r="G380" s="225"/>
      <c r="H380" s="65">
        <f>IF(B380="","",B380)</f>
        <v>7.4</v>
      </c>
    </row>
    <row r="381" spans="1:8" ht="18.75">
      <c r="A381" s="10">
        <v>2</v>
      </c>
      <c r="B381" s="66">
        <v>8</v>
      </c>
      <c r="C381" s="224" t="s">
        <v>183</v>
      </c>
      <c r="D381" s="225"/>
      <c r="E381" s="225"/>
      <c r="F381" s="225"/>
      <c r="G381" s="225"/>
      <c r="H381" s="65">
        <f aca="true" t="shared" si="16" ref="H381:H387">IF(B381="","",B381)</f>
        <v>8</v>
      </c>
    </row>
    <row r="382" spans="1:8" ht="18.75">
      <c r="A382" s="10">
        <v>3</v>
      </c>
      <c r="B382" s="66">
        <v>10.7</v>
      </c>
      <c r="C382" s="224" t="s">
        <v>184</v>
      </c>
      <c r="D382" s="225"/>
      <c r="E382" s="225"/>
      <c r="F382" s="225"/>
      <c r="G382" s="225"/>
      <c r="H382" s="65">
        <f t="shared" si="16"/>
        <v>10.7</v>
      </c>
    </row>
    <row r="383" spans="1:8" ht="18.75">
      <c r="A383" s="10">
        <v>4</v>
      </c>
      <c r="B383" s="66">
        <v>12</v>
      </c>
      <c r="C383" s="224" t="s">
        <v>185</v>
      </c>
      <c r="D383" s="225"/>
      <c r="E383" s="225"/>
      <c r="F383" s="225"/>
      <c r="G383" s="225"/>
      <c r="H383" s="65">
        <f t="shared" si="16"/>
        <v>12</v>
      </c>
    </row>
    <row r="384" spans="1:8" ht="18.75">
      <c r="A384" s="10">
        <v>5</v>
      </c>
      <c r="B384" s="66">
        <v>14</v>
      </c>
      <c r="C384" s="224" t="s">
        <v>186</v>
      </c>
      <c r="D384" s="225"/>
      <c r="E384" s="225"/>
      <c r="F384" s="225"/>
      <c r="G384" s="225"/>
      <c r="H384" s="65">
        <f t="shared" si="16"/>
        <v>14</v>
      </c>
    </row>
    <row r="385" spans="1:8" ht="18.75">
      <c r="A385" s="10">
        <v>6</v>
      </c>
      <c r="B385" s="66">
        <v>15.9</v>
      </c>
      <c r="C385" s="224" t="s">
        <v>187</v>
      </c>
      <c r="D385" s="225"/>
      <c r="E385" s="225"/>
      <c r="F385" s="225"/>
      <c r="G385" s="225"/>
      <c r="H385" s="65">
        <f t="shared" si="16"/>
        <v>15.9</v>
      </c>
    </row>
    <row r="386" spans="1:8" ht="18.75">
      <c r="A386" s="10">
        <v>7</v>
      </c>
      <c r="B386" s="66">
        <v>18.1</v>
      </c>
      <c r="C386" s="224" t="s">
        <v>188</v>
      </c>
      <c r="D386" s="225"/>
      <c r="E386" s="225"/>
      <c r="F386" s="225"/>
      <c r="G386" s="225"/>
      <c r="H386" s="65">
        <f t="shared" si="16"/>
        <v>18.1</v>
      </c>
    </row>
    <row r="387" spans="1:8" ht="18.75">
      <c r="A387" s="10">
        <v>8</v>
      </c>
      <c r="B387" s="66">
        <v>19.6</v>
      </c>
      <c r="C387" s="224" t="s">
        <v>189</v>
      </c>
      <c r="D387" s="225"/>
      <c r="E387" s="225"/>
      <c r="F387" s="225"/>
      <c r="G387" s="225"/>
      <c r="H387" s="65">
        <f t="shared" si="16"/>
        <v>19.6</v>
      </c>
    </row>
    <row r="388" spans="1:8" ht="18.75" customHeight="1">
      <c r="A388" s="234" t="s">
        <v>19</v>
      </c>
      <c r="B388" s="235"/>
      <c r="C388" s="235"/>
      <c r="D388" s="235"/>
      <c r="E388" s="235"/>
      <c r="F388" s="235"/>
      <c r="G388" s="240"/>
      <c r="H388" s="241"/>
    </row>
    <row r="389" spans="1:8" ht="30.75" customHeight="1">
      <c r="A389" s="231" t="s">
        <v>23</v>
      </c>
      <c r="B389" s="232"/>
      <c r="C389" s="232"/>
      <c r="D389" s="232"/>
      <c r="E389" s="232"/>
      <c r="F389" s="232"/>
      <c r="G389" s="232"/>
      <c r="H389" s="233"/>
    </row>
    <row r="390" spans="1:8" ht="23.25" customHeight="1">
      <c r="A390" s="219" t="s">
        <v>20</v>
      </c>
      <c r="B390" s="220"/>
      <c r="C390" s="220"/>
      <c r="D390" s="221"/>
      <c r="E390" s="222"/>
      <c r="F390" s="222"/>
      <c r="G390" s="222"/>
      <c r="H390" s="223"/>
    </row>
    <row r="391" spans="1:8" ht="18">
      <c r="A391" s="50"/>
      <c r="B391" s="51"/>
      <c r="C391" s="51"/>
      <c r="D391" s="52"/>
      <c r="E391" s="53"/>
      <c r="F391" s="53"/>
      <c r="G391" s="53"/>
      <c r="H391" s="54"/>
    </row>
    <row r="392" spans="1:8" ht="18">
      <c r="A392" s="215" t="s">
        <v>21</v>
      </c>
      <c r="B392" s="216"/>
      <c r="C392" s="61"/>
      <c r="D392" s="217" t="s">
        <v>22</v>
      </c>
      <c r="E392" s="218"/>
      <c r="F392" s="218"/>
      <c r="G392" s="218"/>
      <c r="H392" s="55"/>
    </row>
    <row r="393" spans="1:8" ht="19.5" thickBot="1">
      <c r="A393" s="56"/>
      <c r="B393" s="57"/>
      <c r="C393" s="59"/>
      <c r="D393" s="60"/>
      <c r="E393" s="60"/>
      <c r="F393" s="60"/>
      <c r="G393" s="60"/>
      <c r="H393" s="58"/>
    </row>
    <row r="394" spans="1:8" ht="105.75" customHeight="1" thickTop="1">
      <c r="A394" s="69"/>
      <c r="B394" s="70"/>
      <c r="C394" s="71"/>
      <c r="D394" s="72"/>
      <c r="E394" s="72"/>
      <c r="F394" s="72"/>
      <c r="G394" s="72"/>
      <c r="H394" s="41"/>
    </row>
    <row r="395" spans="1:10" ht="21" customHeight="1">
      <c r="A395" s="226" t="str">
        <f>Prépa!$D$2</f>
        <v>INTERCLUBS PAR EQUIPES PROMOTION MID-AM DAMES</v>
      </c>
      <c r="B395" s="227"/>
      <c r="C395" s="227"/>
      <c r="D395" s="227"/>
      <c r="E395" s="227"/>
      <c r="F395" s="227"/>
      <c r="G395" s="227"/>
      <c r="H395" s="227"/>
      <c r="I395" s="8"/>
      <c r="J395" s="8"/>
    </row>
    <row r="396" spans="1:10" ht="21" customHeight="1">
      <c r="A396" s="229" t="str">
        <f>Prépa!$D$4</f>
        <v>Ligues de Bretagne - Cente Val de Loire - Pays de la Loire</v>
      </c>
      <c r="B396" s="227"/>
      <c r="C396" s="227"/>
      <c r="D396" s="227"/>
      <c r="E396" s="227"/>
      <c r="F396" s="227"/>
      <c r="G396" s="227"/>
      <c r="H396" s="227"/>
      <c r="I396" s="8"/>
      <c r="J396" s="8"/>
    </row>
    <row r="397" spans="1:8" ht="21" customHeight="1">
      <c r="A397" s="230" t="str">
        <f>Prépa!$D$6</f>
        <v>10-11 juin 2017   Golf de SABLE-SOLESMES</v>
      </c>
      <c r="B397" s="227"/>
      <c r="C397" s="227"/>
      <c r="D397" s="227"/>
      <c r="E397" s="227"/>
      <c r="F397" s="227"/>
      <c r="G397" s="227"/>
      <c r="H397" s="227"/>
    </row>
    <row r="400" spans="1:8" ht="42" customHeight="1">
      <c r="A400" s="228" t="s">
        <v>16</v>
      </c>
      <c r="B400" s="228"/>
      <c r="C400" s="228"/>
      <c r="D400" s="228"/>
      <c r="E400" s="228"/>
      <c r="F400" s="228"/>
      <c r="G400" s="228"/>
      <c r="H400" s="228"/>
    </row>
    <row r="401" spans="1:8" ht="35.25" customHeight="1" thickBot="1">
      <c r="A401" s="238" t="s">
        <v>41</v>
      </c>
      <c r="B401" s="238"/>
      <c r="C401" s="238"/>
      <c r="D401" s="238"/>
      <c r="E401" s="238" t="str">
        <f>Prépa!$D$45</f>
        <v>VAL QUEVEN</v>
      </c>
      <c r="F401" s="239"/>
      <c r="G401" s="239"/>
      <c r="H401" s="239"/>
    </row>
    <row r="402" spans="1:8" ht="36.75" thickTop="1">
      <c r="A402" s="9"/>
      <c r="B402" s="45" t="s">
        <v>15</v>
      </c>
      <c r="C402" s="236" t="s">
        <v>17</v>
      </c>
      <c r="D402" s="237"/>
      <c r="E402" s="48"/>
      <c r="F402" s="49" t="s">
        <v>18</v>
      </c>
      <c r="G402" s="47"/>
      <c r="H402" s="64" t="s">
        <v>24</v>
      </c>
    </row>
    <row r="403" spans="1:8" ht="18.75">
      <c r="A403" s="10">
        <v>1</v>
      </c>
      <c r="B403" s="66">
        <v>10.7</v>
      </c>
      <c r="C403" s="224" t="s">
        <v>191</v>
      </c>
      <c r="D403" s="225"/>
      <c r="E403" s="225"/>
      <c r="F403" s="225"/>
      <c r="G403" s="225"/>
      <c r="H403" s="65">
        <f>IF(B403="","",B403)</f>
        <v>10.7</v>
      </c>
    </row>
    <row r="404" spans="1:8" ht="18.75">
      <c r="A404" s="10">
        <v>2</v>
      </c>
      <c r="B404" s="66">
        <v>11.5</v>
      </c>
      <c r="C404" s="224" t="s">
        <v>192</v>
      </c>
      <c r="D404" s="225"/>
      <c r="E404" s="225"/>
      <c r="F404" s="225"/>
      <c r="G404" s="225"/>
      <c r="H404" s="65">
        <f aca="true" t="shared" si="17" ref="H404:H410">IF(B404="","",B404)</f>
        <v>11.5</v>
      </c>
    </row>
    <row r="405" spans="1:8" ht="18.75">
      <c r="A405" s="10">
        <v>3</v>
      </c>
      <c r="B405" s="66">
        <v>12.5</v>
      </c>
      <c r="C405" s="224" t="s">
        <v>193</v>
      </c>
      <c r="D405" s="225"/>
      <c r="E405" s="225"/>
      <c r="F405" s="225"/>
      <c r="G405" s="225"/>
      <c r="H405" s="65">
        <f t="shared" si="17"/>
        <v>12.5</v>
      </c>
    </row>
    <row r="406" spans="1:8" ht="18.75">
      <c r="A406" s="10">
        <v>4</v>
      </c>
      <c r="B406" s="66">
        <v>12.9</v>
      </c>
      <c r="C406" s="224" t="s">
        <v>194</v>
      </c>
      <c r="D406" s="225"/>
      <c r="E406" s="225"/>
      <c r="F406" s="225"/>
      <c r="G406" s="225"/>
      <c r="H406" s="65">
        <f t="shared" si="17"/>
        <v>12.9</v>
      </c>
    </row>
    <row r="407" spans="1:8" ht="18.75">
      <c r="A407" s="10">
        <v>5</v>
      </c>
      <c r="B407" s="66">
        <v>13.5</v>
      </c>
      <c r="C407" s="224" t="s">
        <v>195</v>
      </c>
      <c r="D407" s="225"/>
      <c r="E407" s="225"/>
      <c r="F407" s="225"/>
      <c r="G407" s="225"/>
      <c r="H407" s="65">
        <f t="shared" si="17"/>
        <v>13.5</v>
      </c>
    </row>
    <row r="408" spans="1:8" ht="18.75">
      <c r="A408" s="10">
        <v>6</v>
      </c>
      <c r="B408" s="66">
        <v>13.7</v>
      </c>
      <c r="C408" s="224" t="s">
        <v>196</v>
      </c>
      <c r="D408" s="225"/>
      <c r="E408" s="225"/>
      <c r="F408" s="225"/>
      <c r="G408" s="225"/>
      <c r="H408" s="65">
        <f t="shared" si="17"/>
        <v>13.7</v>
      </c>
    </row>
    <row r="409" spans="1:8" ht="18.75">
      <c r="A409" s="10">
        <v>7</v>
      </c>
      <c r="B409" s="66">
        <v>14</v>
      </c>
      <c r="C409" s="224" t="s">
        <v>197</v>
      </c>
      <c r="D409" s="225"/>
      <c r="E409" s="225"/>
      <c r="F409" s="225"/>
      <c r="G409" s="225"/>
      <c r="H409" s="65">
        <f t="shared" si="17"/>
        <v>14</v>
      </c>
    </row>
    <row r="410" spans="1:8" ht="18.75">
      <c r="A410" s="10">
        <v>8</v>
      </c>
      <c r="B410" s="66">
        <v>16.8</v>
      </c>
      <c r="C410" s="224" t="s">
        <v>198</v>
      </c>
      <c r="D410" s="225"/>
      <c r="E410" s="225"/>
      <c r="F410" s="225"/>
      <c r="G410" s="225"/>
      <c r="H410" s="65">
        <f t="shared" si="17"/>
        <v>16.8</v>
      </c>
    </row>
    <row r="411" spans="1:8" ht="18.75" customHeight="1">
      <c r="A411" s="234" t="s">
        <v>19</v>
      </c>
      <c r="B411" s="235"/>
      <c r="C411" s="235"/>
      <c r="D411" s="235"/>
      <c r="E411" s="235"/>
      <c r="F411" s="235"/>
      <c r="G411" s="240"/>
      <c r="H411" s="241"/>
    </row>
    <row r="412" spans="1:8" ht="30.75" customHeight="1">
      <c r="A412" s="231" t="s">
        <v>23</v>
      </c>
      <c r="B412" s="232"/>
      <c r="C412" s="232"/>
      <c r="D412" s="232"/>
      <c r="E412" s="232"/>
      <c r="F412" s="232"/>
      <c r="G412" s="232"/>
      <c r="H412" s="233"/>
    </row>
    <row r="413" spans="1:8" ht="23.25" customHeight="1">
      <c r="A413" s="219" t="s">
        <v>20</v>
      </c>
      <c r="B413" s="220"/>
      <c r="C413" s="220"/>
      <c r="D413" s="221"/>
      <c r="E413" s="222"/>
      <c r="F413" s="222"/>
      <c r="G413" s="222"/>
      <c r="H413" s="223"/>
    </row>
    <row r="414" spans="1:8" ht="18">
      <c r="A414" s="50"/>
      <c r="B414" s="51"/>
      <c r="C414" s="51"/>
      <c r="D414" s="52"/>
      <c r="E414" s="53"/>
      <c r="F414" s="53"/>
      <c r="G414" s="53"/>
      <c r="H414" s="54"/>
    </row>
    <row r="415" spans="1:8" ht="18">
      <c r="A415" s="215" t="s">
        <v>21</v>
      </c>
      <c r="B415" s="216"/>
      <c r="C415" s="61"/>
      <c r="D415" s="217" t="s">
        <v>22</v>
      </c>
      <c r="E415" s="218"/>
      <c r="F415" s="218"/>
      <c r="G415" s="218"/>
      <c r="H415" s="55"/>
    </row>
    <row r="416" spans="1:8" ht="19.5" thickBot="1">
      <c r="A416" s="56"/>
      <c r="B416" s="57"/>
      <c r="C416" s="59"/>
      <c r="D416" s="60"/>
      <c r="E416" s="60"/>
      <c r="F416" s="60"/>
      <c r="G416" s="60"/>
      <c r="H416" s="58"/>
    </row>
    <row r="417" spans="1:8" ht="105.75" customHeight="1" hidden="1" thickTop="1">
      <c r="A417" s="69"/>
      <c r="B417" s="70"/>
      <c r="C417" s="71"/>
      <c r="D417" s="72"/>
      <c r="E417" s="72"/>
      <c r="F417" s="72"/>
      <c r="G417" s="72"/>
      <c r="H417" s="41"/>
    </row>
    <row r="418" spans="1:10" ht="21" customHeight="1" hidden="1">
      <c r="A418" s="226" t="str">
        <f>Prépa!$D$2</f>
        <v>INTERCLUBS PAR EQUIPES PROMOTION MID-AM DAMES</v>
      </c>
      <c r="B418" s="227"/>
      <c r="C418" s="227"/>
      <c r="D418" s="227"/>
      <c r="E418" s="227"/>
      <c r="F418" s="227"/>
      <c r="G418" s="227"/>
      <c r="H418" s="227"/>
      <c r="I418" s="8"/>
      <c r="J418" s="8"/>
    </row>
    <row r="419" spans="1:10" ht="21" customHeight="1" hidden="1">
      <c r="A419" s="229" t="str">
        <f>Prépa!$D$4</f>
        <v>Ligues de Bretagne - Cente Val de Loire - Pays de la Loire</v>
      </c>
      <c r="B419" s="227"/>
      <c r="C419" s="227"/>
      <c r="D419" s="227"/>
      <c r="E419" s="227"/>
      <c r="F419" s="227"/>
      <c r="G419" s="227"/>
      <c r="H419" s="227"/>
      <c r="I419" s="8"/>
      <c r="J419" s="8"/>
    </row>
    <row r="420" spans="1:8" ht="21" customHeight="1" hidden="1">
      <c r="A420" s="230" t="str">
        <f>Prépa!$D$6</f>
        <v>10-11 juin 2017   Golf de SABLE-SOLESMES</v>
      </c>
      <c r="B420" s="227"/>
      <c r="C420" s="227"/>
      <c r="D420" s="227"/>
      <c r="E420" s="227"/>
      <c r="F420" s="227"/>
      <c r="G420" s="227"/>
      <c r="H420" s="227"/>
    </row>
    <row r="421" ht="12.75" hidden="1"/>
    <row r="422" ht="12.75" hidden="1"/>
    <row r="423" spans="1:8" ht="42" customHeight="1" hidden="1">
      <c r="A423" s="228" t="s">
        <v>16</v>
      </c>
      <c r="B423" s="228"/>
      <c r="C423" s="228"/>
      <c r="D423" s="228"/>
      <c r="E423" s="228"/>
      <c r="F423" s="228"/>
      <c r="G423" s="228"/>
      <c r="H423" s="228"/>
    </row>
    <row r="424" spans="1:8" ht="35.25" customHeight="1" hidden="1" thickBot="1">
      <c r="A424" s="238" t="s">
        <v>41</v>
      </c>
      <c r="B424" s="238"/>
      <c r="C424" s="238"/>
      <c r="D424" s="238"/>
      <c r="E424" s="238">
        <f>Prépa!$D$47</f>
        <v>0</v>
      </c>
      <c r="F424" s="239"/>
      <c r="G424" s="239"/>
      <c r="H424" s="239"/>
    </row>
    <row r="425" spans="1:8" ht="36.75" hidden="1" thickTop="1">
      <c r="A425" s="9"/>
      <c r="B425" s="45" t="s">
        <v>15</v>
      </c>
      <c r="C425" s="236" t="s">
        <v>17</v>
      </c>
      <c r="D425" s="237"/>
      <c r="E425" s="48"/>
      <c r="F425" s="49" t="s">
        <v>18</v>
      </c>
      <c r="G425" s="47"/>
      <c r="H425" s="64" t="s">
        <v>24</v>
      </c>
    </row>
    <row r="426" spans="1:8" ht="18.75" hidden="1">
      <c r="A426" s="10">
        <v>1</v>
      </c>
      <c r="B426" s="66"/>
      <c r="C426" s="224"/>
      <c r="D426" s="225"/>
      <c r="E426" s="225"/>
      <c r="F426" s="225"/>
      <c r="G426" s="225"/>
      <c r="H426" s="65">
        <f>IF(B426="","",B426)</f>
      </c>
    </row>
    <row r="427" spans="1:8" ht="18.75" hidden="1">
      <c r="A427" s="10">
        <v>2</v>
      </c>
      <c r="B427" s="66"/>
      <c r="C427" s="224"/>
      <c r="D427" s="225"/>
      <c r="E427" s="225"/>
      <c r="F427" s="225"/>
      <c r="G427" s="225"/>
      <c r="H427" s="65">
        <f aca="true" t="shared" si="18" ref="H427:H433">IF(B427="","",B427)</f>
      </c>
    </row>
    <row r="428" spans="1:8" ht="18.75" hidden="1">
      <c r="A428" s="10">
        <v>3</v>
      </c>
      <c r="B428" s="66"/>
      <c r="C428" s="224"/>
      <c r="D428" s="225"/>
      <c r="E428" s="225"/>
      <c r="F428" s="225"/>
      <c r="G428" s="225"/>
      <c r="H428" s="65">
        <f t="shared" si="18"/>
      </c>
    </row>
    <row r="429" spans="1:8" ht="18.75" hidden="1">
      <c r="A429" s="10">
        <v>4</v>
      </c>
      <c r="B429" s="66"/>
      <c r="C429" s="224"/>
      <c r="D429" s="225"/>
      <c r="E429" s="225"/>
      <c r="F429" s="225"/>
      <c r="G429" s="225"/>
      <c r="H429" s="65">
        <f t="shared" si="18"/>
      </c>
    </row>
    <row r="430" spans="1:8" ht="18.75" hidden="1">
      <c r="A430" s="10">
        <v>5</v>
      </c>
      <c r="B430" s="66"/>
      <c r="C430" s="224"/>
      <c r="D430" s="225"/>
      <c r="E430" s="225"/>
      <c r="F430" s="225"/>
      <c r="G430" s="225"/>
      <c r="H430" s="65">
        <f t="shared" si="18"/>
      </c>
    </row>
    <row r="431" spans="1:8" ht="18.75" hidden="1">
      <c r="A431" s="10">
        <v>6</v>
      </c>
      <c r="B431" s="66"/>
      <c r="C431" s="224"/>
      <c r="D431" s="225"/>
      <c r="E431" s="225"/>
      <c r="F431" s="225"/>
      <c r="G431" s="225"/>
      <c r="H431" s="65">
        <f t="shared" si="18"/>
      </c>
    </row>
    <row r="432" spans="1:8" ht="18.75" hidden="1">
      <c r="A432" s="10">
        <v>7</v>
      </c>
      <c r="B432" s="66"/>
      <c r="C432" s="224"/>
      <c r="D432" s="225"/>
      <c r="E432" s="225"/>
      <c r="F432" s="225"/>
      <c r="G432" s="225"/>
      <c r="H432" s="65">
        <f t="shared" si="18"/>
      </c>
    </row>
    <row r="433" spans="1:8" ht="18.75" hidden="1">
      <c r="A433" s="10">
        <v>8</v>
      </c>
      <c r="B433" s="66"/>
      <c r="C433" s="224"/>
      <c r="D433" s="225"/>
      <c r="E433" s="225"/>
      <c r="F433" s="225"/>
      <c r="G433" s="225"/>
      <c r="H433" s="65">
        <f t="shared" si="18"/>
      </c>
    </row>
    <row r="434" spans="1:8" ht="18.75" customHeight="1" hidden="1">
      <c r="A434" s="234" t="s">
        <v>19</v>
      </c>
      <c r="B434" s="235"/>
      <c r="C434" s="235"/>
      <c r="D434" s="235"/>
      <c r="E434" s="235"/>
      <c r="F434" s="235"/>
      <c r="G434" s="240"/>
      <c r="H434" s="241"/>
    </row>
    <row r="435" spans="1:8" ht="30.75" customHeight="1" hidden="1">
      <c r="A435" s="231" t="s">
        <v>23</v>
      </c>
      <c r="B435" s="232"/>
      <c r="C435" s="232"/>
      <c r="D435" s="232"/>
      <c r="E435" s="232"/>
      <c r="F435" s="232"/>
      <c r="G435" s="232"/>
      <c r="H435" s="233"/>
    </row>
    <row r="436" spans="1:8" ht="23.25" customHeight="1" hidden="1">
      <c r="A436" s="219" t="s">
        <v>20</v>
      </c>
      <c r="B436" s="220"/>
      <c r="C436" s="220"/>
      <c r="D436" s="221"/>
      <c r="E436" s="222"/>
      <c r="F436" s="222"/>
      <c r="G436" s="222"/>
      <c r="H436" s="223"/>
    </row>
    <row r="437" spans="1:8" ht="18" hidden="1">
      <c r="A437" s="50"/>
      <c r="B437" s="51"/>
      <c r="C437" s="51"/>
      <c r="D437" s="52"/>
      <c r="E437" s="53"/>
      <c r="F437" s="53"/>
      <c r="G437" s="53"/>
      <c r="H437" s="54"/>
    </row>
    <row r="438" spans="1:8" ht="18" hidden="1">
      <c r="A438" s="215" t="s">
        <v>21</v>
      </c>
      <c r="B438" s="216"/>
      <c r="C438" s="61"/>
      <c r="D438" s="217" t="s">
        <v>22</v>
      </c>
      <c r="E438" s="218"/>
      <c r="F438" s="218"/>
      <c r="G438" s="218"/>
      <c r="H438" s="55"/>
    </row>
    <row r="439" spans="1:8" ht="19.5" hidden="1" thickBot="1">
      <c r="A439" s="56"/>
      <c r="B439" s="57"/>
      <c r="C439" s="59"/>
      <c r="D439" s="60"/>
      <c r="E439" s="60"/>
      <c r="F439" s="60"/>
      <c r="G439" s="60"/>
      <c r="H439" s="58"/>
    </row>
    <row r="440" spans="1:8" ht="105.75" customHeight="1" hidden="1" thickTop="1">
      <c r="A440" s="69"/>
      <c r="B440" s="70"/>
      <c r="C440" s="71"/>
      <c r="D440" s="72"/>
      <c r="E440" s="72"/>
      <c r="F440" s="72"/>
      <c r="G440" s="72"/>
      <c r="H440" s="41"/>
    </row>
    <row r="441" spans="1:10" ht="21" customHeight="1" hidden="1">
      <c r="A441" s="226" t="str">
        <f>Prépa!$D$2</f>
        <v>INTERCLUBS PAR EQUIPES PROMOTION MID-AM DAMES</v>
      </c>
      <c r="B441" s="227"/>
      <c r="C441" s="227"/>
      <c r="D441" s="227"/>
      <c r="E441" s="227"/>
      <c r="F441" s="227"/>
      <c r="G441" s="227"/>
      <c r="H441" s="227"/>
      <c r="I441" s="8"/>
      <c r="J441" s="8"/>
    </row>
    <row r="442" spans="1:10" ht="21" customHeight="1" hidden="1">
      <c r="A442" s="229" t="str">
        <f>Prépa!$D$4</f>
        <v>Ligues de Bretagne - Cente Val de Loire - Pays de la Loire</v>
      </c>
      <c r="B442" s="227"/>
      <c r="C442" s="227"/>
      <c r="D442" s="227"/>
      <c r="E442" s="227"/>
      <c r="F442" s="227"/>
      <c r="G442" s="227"/>
      <c r="H442" s="227"/>
      <c r="I442" s="8"/>
      <c r="J442" s="8"/>
    </row>
    <row r="443" spans="1:8" ht="21" customHeight="1" hidden="1">
      <c r="A443" s="230" t="str">
        <f>Prépa!$D$6</f>
        <v>10-11 juin 2017   Golf de SABLE-SOLESMES</v>
      </c>
      <c r="B443" s="227"/>
      <c r="C443" s="227"/>
      <c r="D443" s="227"/>
      <c r="E443" s="227"/>
      <c r="F443" s="227"/>
      <c r="G443" s="227"/>
      <c r="H443" s="227"/>
    </row>
    <row r="444" ht="12.75" hidden="1"/>
    <row r="445" ht="12.75" hidden="1"/>
    <row r="446" spans="1:8" ht="42" customHeight="1" hidden="1">
      <c r="A446" s="228" t="s">
        <v>16</v>
      </c>
      <c r="B446" s="228"/>
      <c r="C446" s="228"/>
      <c r="D446" s="228"/>
      <c r="E446" s="228"/>
      <c r="F446" s="228"/>
      <c r="G446" s="228"/>
      <c r="H446" s="228"/>
    </row>
    <row r="447" spans="1:8" ht="35.25" customHeight="1" hidden="1" thickBot="1">
      <c r="A447" s="238" t="s">
        <v>41</v>
      </c>
      <c r="B447" s="238"/>
      <c r="C447" s="238"/>
      <c r="D447" s="238"/>
      <c r="E447" s="238">
        <f>Prépa!$D$49</f>
        <v>0</v>
      </c>
      <c r="F447" s="239"/>
      <c r="G447" s="239"/>
      <c r="H447" s="239"/>
    </row>
    <row r="448" spans="1:8" ht="36.75" hidden="1" thickTop="1">
      <c r="A448" s="9"/>
      <c r="B448" s="45" t="s">
        <v>15</v>
      </c>
      <c r="C448" s="236" t="s">
        <v>17</v>
      </c>
      <c r="D448" s="237"/>
      <c r="E448" s="48"/>
      <c r="F448" s="49" t="s">
        <v>18</v>
      </c>
      <c r="G448" s="47"/>
      <c r="H448" s="64" t="s">
        <v>24</v>
      </c>
    </row>
    <row r="449" spans="1:8" ht="18.75" hidden="1">
      <c r="A449" s="10">
        <v>1</v>
      </c>
      <c r="B449" s="66"/>
      <c r="C449" s="224"/>
      <c r="D449" s="225"/>
      <c r="E449" s="225"/>
      <c r="F449" s="225"/>
      <c r="G449" s="225"/>
      <c r="H449" s="65">
        <f>IF(B449="","",B449)</f>
      </c>
    </row>
    <row r="450" spans="1:8" ht="18.75" hidden="1">
      <c r="A450" s="10">
        <v>2</v>
      </c>
      <c r="B450" s="66"/>
      <c r="C450" s="224"/>
      <c r="D450" s="225"/>
      <c r="E450" s="225"/>
      <c r="F450" s="225"/>
      <c r="G450" s="225"/>
      <c r="H450" s="65">
        <f aca="true" t="shared" si="19" ref="H450:H456">IF(B450="","",B450)</f>
      </c>
    </row>
    <row r="451" spans="1:8" ht="18.75" hidden="1">
      <c r="A451" s="10">
        <v>3</v>
      </c>
      <c r="B451" s="66"/>
      <c r="C451" s="224"/>
      <c r="D451" s="225"/>
      <c r="E451" s="225"/>
      <c r="F451" s="225"/>
      <c r="G451" s="225"/>
      <c r="H451" s="65">
        <f t="shared" si="19"/>
      </c>
    </row>
    <row r="452" spans="1:8" ht="18.75" hidden="1">
      <c r="A452" s="10">
        <v>4</v>
      </c>
      <c r="B452" s="66"/>
      <c r="C452" s="224"/>
      <c r="D452" s="225"/>
      <c r="E452" s="225"/>
      <c r="F452" s="225"/>
      <c r="G452" s="225"/>
      <c r="H452" s="65">
        <f t="shared" si="19"/>
      </c>
    </row>
    <row r="453" spans="1:8" ht="18.75" hidden="1">
      <c r="A453" s="10">
        <v>5</v>
      </c>
      <c r="B453" s="66"/>
      <c r="C453" s="224"/>
      <c r="D453" s="225"/>
      <c r="E453" s="225"/>
      <c r="F453" s="225"/>
      <c r="G453" s="225"/>
      <c r="H453" s="65">
        <f t="shared" si="19"/>
      </c>
    </row>
    <row r="454" spans="1:8" ht="18.75" hidden="1">
      <c r="A454" s="10">
        <v>6</v>
      </c>
      <c r="B454" s="66"/>
      <c r="C454" s="224"/>
      <c r="D454" s="225"/>
      <c r="E454" s="225"/>
      <c r="F454" s="225"/>
      <c r="G454" s="225"/>
      <c r="H454" s="65">
        <f t="shared" si="19"/>
      </c>
    </row>
    <row r="455" spans="1:8" ht="18.75" hidden="1">
      <c r="A455" s="10">
        <v>7</v>
      </c>
      <c r="B455" s="66"/>
      <c r="C455" s="224"/>
      <c r="D455" s="225"/>
      <c r="E455" s="225"/>
      <c r="F455" s="225"/>
      <c r="G455" s="225"/>
      <c r="H455" s="65">
        <f t="shared" si="19"/>
      </c>
    </row>
    <row r="456" spans="1:8" ht="18.75" hidden="1">
      <c r="A456" s="10">
        <v>8</v>
      </c>
      <c r="B456" s="66"/>
      <c r="C456" s="224"/>
      <c r="D456" s="225"/>
      <c r="E456" s="225"/>
      <c r="F456" s="225"/>
      <c r="G456" s="225"/>
      <c r="H456" s="65">
        <f t="shared" si="19"/>
      </c>
    </row>
    <row r="457" spans="1:8" ht="18.75" customHeight="1" hidden="1">
      <c r="A457" s="234" t="s">
        <v>19</v>
      </c>
      <c r="B457" s="235"/>
      <c r="C457" s="235"/>
      <c r="D457" s="235"/>
      <c r="E457" s="235"/>
      <c r="F457" s="235"/>
      <c r="G457" s="240"/>
      <c r="H457" s="241"/>
    </row>
    <row r="458" spans="1:8" ht="30.75" customHeight="1" hidden="1">
      <c r="A458" s="231" t="s">
        <v>23</v>
      </c>
      <c r="B458" s="232"/>
      <c r="C458" s="232"/>
      <c r="D458" s="232"/>
      <c r="E458" s="232"/>
      <c r="F458" s="232"/>
      <c r="G458" s="232"/>
      <c r="H458" s="233"/>
    </row>
    <row r="459" spans="1:8" ht="23.25" customHeight="1" hidden="1">
      <c r="A459" s="219" t="s">
        <v>20</v>
      </c>
      <c r="B459" s="220"/>
      <c r="C459" s="220"/>
      <c r="D459" s="221"/>
      <c r="E459" s="222"/>
      <c r="F459" s="222"/>
      <c r="G459" s="222"/>
      <c r="H459" s="223"/>
    </row>
    <row r="460" spans="1:8" ht="18" hidden="1">
      <c r="A460" s="50"/>
      <c r="B460" s="51"/>
      <c r="C460" s="51"/>
      <c r="D460" s="52"/>
      <c r="E460" s="53"/>
      <c r="F460" s="53"/>
      <c r="G460" s="53"/>
      <c r="H460" s="54"/>
    </row>
    <row r="461" spans="1:8" ht="18" hidden="1">
      <c r="A461" s="215" t="s">
        <v>21</v>
      </c>
      <c r="B461" s="216"/>
      <c r="C461" s="61"/>
      <c r="D461" s="217" t="s">
        <v>22</v>
      </c>
      <c r="E461" s="218"/>
      <c r="F461" s="218"/>
      <c r="G461" s="218"/>
      <c r="H461" s="55"/>
    </row>
    <row r="462" spans="1:8" ht="19.5" hidden="1" thickBot="1">
      <c r="A462" s="56"/>
      <c r="B462" s="57"/>
      <c r="C462" s="59"/>
      <c r="D462" s="60"/>
      <c r="E462" s="60"/>
      <c r="F462" s="60"/>
      <c r="G462" s="60"/>
      <c r="H462" s="58"/>
    </row>
    <row r="463" spans="1:8" ht="105.75" customHeight="1" hidden="1" thickTop="1">
      <c r="A463" s="69"/>
      <c r="B463" s="70"/>
      <c r="C463" s="71"/>
      <c r="D463" s="72"/>
      <c r="E463" s="72"/>
      <c r="F463" s="72"/>
      <c r="G463" s="72"/>
      <c r="H463" s="41"/>
    </row>
    <row r="464" spans="1:10" ht="21" customHeight="1" hidden="1">
      <c r="A464" s="226" t="str">
        <f>Prépa!$D$2</f>
        <v>INTERCLUBS PAR EQUIPES PROMOTION MID-AM DAMES</v>
      </c>
      <c r="B464" s="227"/>
      <c r="C464" s="227"/>
      <c r="D464" s="227"/>
      <c r="E464" s="227"/>
      <c r="F464" s="227"/>
      <c r="G464" s="227"/>
      <c r="H464" s="227"/>
      <c r="I464" s="8"/>
      <c r="J464" s="8"/>
    </row>
    <row r="465" spans="1:10" ht="21" customHeight="1" hidden="1">
      <c r="A465" s="229" t="str">
        <f>Prépa!$D$4</f>
        <v>Ligues de Bretagne - Cente Val de Loire - Pays de la Loire</v>
      </c>
      <c r="B465" s="227"/>
      <c r="C465" s="227"/>
      <c r="D465" s="227"/>
      <c r="E465" s="227"/>
      <c r="F465" s="227"/>
      <c r="G465" s="227"/>
      <c r="H465" s="227"/>
      <c r="I465" s="8"/>
      <c r="J465" s="8"/>
    </row>
    <row r="466" spans="1:8" ht="21" customHeight="1" hidden="1">
      <c r="A466" s="230" t="str">
        <f>Prépa!$D$6</f>
        <v>10-11 juin 2017   Golf de SABLE-SOLESMES</v>
      </c>
      <c r="B466" s="227"/>
      <c r="C466" s="227"/>
      <c r="D466" s="227"/>
      <c r="E466" s="227"/>
      <c r="F466" s="227"/>
      <c r="G466" s="227"/>
      <c r="H466" s="227"/>
    </row>
    <row r="467" ht="12.75" hidden="1"/>
    <row r="468" ht="12.75" hidden="1"/>
    <row r="469" spans="1:8" ht="42" customHeight="1" hidden="1">
      <c r="A469" s="228" t="s">
        <v>16</v>
      </c>
      <c r="B469" s="228"/>
      <c r="C469" s="228"/>
      <c r="D469" s="228"/>
      <c r="E469" s="228"/>
      <c r="F469" s="228"/>
      <c r="G469" s="228"/>
      <c r="H469" s="228"/>
    </row>
    <row r="470" spans="1:8" ht="35.25" customHeight="1" hidden="1" thickBot="1">
      <c r="A470" s="238" t="s">
        <v>41</v>
      </c>
      <c r="B470" s="238"/>
      <c r="C470" s="238"/>
      <c r="D470" s="238"/>
      <c r="E470" s="238">
        <f>Prépa!$D$51</f>
        <v>0</v>
      </c>
      <c r="F470" s="239"/>
      <c r="G470" s="239"/>
      <c r="H470" s="239"/>
    </row>
    <row r="471" spans="1:8" ht="36.75" hidden="1" thickTop="1">
      <c r="A471" s="9"/>
      <c r="B471" s="45" t="s">
        <v>15</v>
      </c>
      <c r="C471" s="236" t="s">
        <v>17</v>
      </c>
      <c r="D471" s="237"/>
      <c r="E471" s="48"/>
      <c r="F471" s="49" t="s">
        <v>18</v>
      </c>
      <c r="G471" s="47"/>
      <c r="H471" s="64" t="s">
        <v>24</v>
      </c>
    </row>
    <row r="472" spans="1:8" ht="18.75" hidden="1">
      <c r="A472" s="10">
        <v>1</v>
      </c>
      <c r="B472" s="66"/>
      <c r="C472" s="224"/>
      <c r="D472" s="225"/>
      <c r="E472" s="225"/>
      <c r="F472" s="225"/>
      <c r="G472" s="225"/>
      <c r="H472" s="65">
        <f>IF(B472="","",B472)</f>
      </c>
    </row>
    <row r="473" spans="1:8" ht="18.75" hidden="1">
      <c r="A473" s="10">
        <v>2</v>
      </c>
      <c r="B473" s="66"/>
      <c r="C473" s="224"/>
      <c r="D473" s="225"/>
      <c r="E473" s="225"/>
      <c r="F473" s="225"/>
      <c r="G473" s="225"/>
      <c r="H473" s="65">
        <f aca="true" t="shared" si="20" ref="H473:H479">IF(B473="","",B473)</f>
      </c>
    </row>
    <row r="474" spans="1:8" ht="18.75" hidden="1">
      <c r="A474" s="10">
        <v>3</v>
      </c>
      <c r="B474" s="66"/>
      <c r="C474" s="224"/>
      <c r="D474" s="225"/>
      <c r="E474" s="225"/>
      <c r="F474" s="225"/>
      <c r="G474" s="225"/>
      <c r="H474" s="65">
        <f t="shared" si="20"/>
      </c>
    </row>
    <row r="475" spans="1:8" ht="18.75" hidden="1">
      <c r="A475" s="10">
        <v>4</v>
      </c>
      <c r="B475" s="66"/>
      <c r="C475" s="224"/>
      <c r="D475" s="225"/>
      <c r="E475" s="225"/>
      <c r="F475" s="225"/>
      <c r="G475" s="225"/>
      <c r="H475" s="65">
        <f t="shared" si="20"/>
      </c>
    </row>
    <row r="476" spans="1:8" ht="18.75" hidden="1">
      <c r="A476" s="10">
        <v>5</v>
      </c>
      <c r="B476" s="66"/>
      <c r="C476" s="224"/>
      <c r="D476" s="225"/>
      <c r="E476" s="225"/>
      <c r="F476" s="225"/>
      <c r="G476" s="225"/>
      <c r="H476" s="65">
        <f t="shared" si="20"/>
      </c>
    </row>
    <row r="477" spans="1:8" ht="18.75" hidden="1">
      <c r="A477" s="10">
        <v>6</v>
      </c>
      <c r="B477" s="66"/>
      <c r="C477" s="224"/>
      <c r="D477" s="225"/>
      <c r="E477" s="225"/>
      <c r="F477" s="225"/>
      <c r="G477" s="225"/>
      <c r="H477" s="65">
        <f t="shared" si="20"/>
      </c>
    </row>
    <row r="478" spans="1:8" ht="18.75" hidden="1">
      <c r="A478" s="10">
        <v>7</v>
      </c>
      <c r="B478" s="66"/>
      <c r="C478" s="224"/>
      <c r="D478" s="225"/>
      <c r="E478" s="225"/>
      <c r="F478" s="225"/>
      <c r="G478" s="225"/>
      <c r="H478" s="65">
        <f t="shared" si="20"/>
      </c>
    </row>
    <row r="479" spans="1:8" ht="18.75" hidden="1">
      <c r="A479" s="10">
        <v>8</v>
      </c>
      <c r="B479" s="66"/>
      <c r="C479" s="224"/>
      <c r="D479" s="225"/>
      <c r="E479" s="225"/>
      <c r="F479" s="225"/>
      <c r="G479" s="225"/>
      <c r="H479" s="65">
        <f t="shared" si="20"/>
      </c>
    </row>
    <row r="480" spans="1:8" ht="18.75" customHeight="1" hidden="1">
      <c r="A480" s="234" t="s">
        <v>19</v>
      </c>
      <c r="B480" s="235"/>
      <c r="C480" s="235"/>
      <c r="D480" s="235"/>
      <c r="E480" s="235"/>
      <c r="F480" s="235"/>
      <c r="G480" s="240"/>
      <c r="H480" s="241"/>
    </row>
    <row r="481" spans="1:8" ht="30.75" customHeight="1" hidden="1">
      <c r="A481" s="231" t="s">
        <v>23</v>
      </c>
      <c r="B481" s="232"/>
      <c r="C481" s="232"/>
      <c r="D481" s="232"/>
      <c r="E481" s="232"/>
      <c r="F481" s="232"/>
      <c r="G481" s="232"/>
      <c r="H481" s="233"/>
    </row>
    <row r="482" spans="1:8" ht="23.25" customHeight="1" hidden="1">
      <c r="A482" s="219" t="s">
        <v>20</v>
      </c>
      <c r="B482" s="220"/>
      <c r="C482" s="220"/>
      <c r="D482" s="221"/>
      <c r="E482" s="222"/>
      <c r="F482" s="222"/>
      <c r="G482" s="222"/>
      <c r="H482" s="223"/>
    </row>
    <row r="483" spans="1:8" ht="18" hidden="1">
      <c r="A483" s="50"/>
      <c r="B483" s="51"/>
      <c r="C483" s="51"/>
      <c r="D483" s="52"/>
      <c r="E483" s="53"/>
      <c r="F483" s="53"/>
      <c r="G483" s="53"/>
      <c r="H483" s="54"/>
    </row>
    <row r="484" spans="1:8" ht="18" hidden="1">
      <c r="A484" s="215" t="s">
        <v>21</v>
      </c>
      <c r="B484" s="216"/>
      <c r="C484" s="61"/>
      <c r="D484" s="217" t="s">
        <v>22</v>
      </c>
      <c r="E484" s="218"/>
      <c r="F484" s="218"/>
      <c r="G484" s="218"/>
      <c r="H484" s="55"/>
    </row>
    <row r="485" spans="1:8" ht="19.5" hidden="1" thickBot="1">
      <c r="A485" s="56"/>
      <c r="B485" s="57"/>
      <c r="C485" s="59"/>
      <c r="D485" s="60"/>
      <c r="E485" s="60"/>
      <c r="F485" s="60"/>
      <c r="G485" s="60"/>
      <c r="H485" s="58"/>
    </row>
    <row r="486" spans="1:8" ht="105.75" customHeight="1" hidden="1" thickTop="1">
      <c r="A486" s="69"/>
      <c r="B486" s="70"/>
      <c r="C486" s="71"/>
      <c r="D486" s="72"/>
      <c r="E486" s="72"/>
      <c r="F486" s="72"/>
      <c r="G486" s="72"/>
      <c r="H486" s="41"/>
    </row>
    <row r="487" spans="1:10" ht="21" customHeight="1" hidden="1">
      <c r="A487" s="226" t="str">
        <f>Prépa!$D$2</f>
        <v>INTERCLUBS PAR EQUIPES PROMOTION MID-AM DAMES</v>
      </c>
      <c r="B487" s="227"/>
      <c r="C487" s="227"/>
      <c r="D487" s="227"/>
      <c r="E487" s="227"/>
      <c r="F487" s="227"/>
      <c r="G487" s="227"/>
      <c r="H487" s="227"/>
      <c r="I487" s="8"/>
      <c r="J487" s="8"/>
    </row>
    <row r="488" spans="1:10" ht="21" customHeight="1" hidden="1">
      <c r="A488" s="229" t="str">
        <f>Prépa!$D$4</f>
        <v>Ligues de Bretagne - Cente Val de Loire - Pays de la Loire</v>
      </c>
      <c r="B488" s="227"/>
      <c r="C488" s="227"/>
      <c r="D488" s="227"/>
      <c r="E488" s="227"/>
      <c r="F488" s="227"/>
      <c r="G488" s="227"/>
      <c r="H488" s="227"/>
      <c r="I488" s="8"/>
      <c r="J488" s="8"/>
    </row>
    <row r="489" spans="1:8" ht="21" customHeight="1" hidden="1">
      <c r="A489" s="230" t="str">
        <f>Prépa!$D$6</f>
        <v>10-11 juin 2017   Golf de SABLE-SOLESMES</v>
      </c>
      <c r="B489" s="227"/>
      <c r="C489" s="227"/>
      <c r="D489" s="227"/>
      <c r="E489" s="227"/>
      <c r="F489" s="227"/>
      <c r="G489" s="227"/>
      <c r="H489" s="227"/>
    </row>
    <row r="490" ht="12.75" hidden="1"/>
    <row r="491" ht="12.75" hidden="1"/>
    <row r="492" spans="1:8" ht="42" customHeight="1" hidden="1">
      <c r="A492" s="228" t="s">
        <v>16</v>
      </c>
      <c r="B492" s="228"/>
      <c r="C492" s="228"/>
      <c r="D492" s="228"/>
      <c r="E492" s="228"/>
      <c r="F492" s="228"/>
      <c r="G492" s="228"/>
      <c r="H492" s="228"/>
    </row>
    <row r="493" spans="1:8" ht="35.25" customHeight="1" hidden="1" thickBot="1">
      <c r="A493" s="238" t="s">
        <v>41</v>
      </c>
      <c r="B493" s="238"/>
      <c r="C493" s="238"/>
      <c r="D493" s="238"/>
      <c r="E493" s="238">
        <f>Prépa!$D$53</f>
        <v>0</v>
      </c>
      <c r="F493" s="239"/>
      <c r="G493" s="239"/>
      <c r="H493" s="239"/>
    </row>
    <row r="494" spans="1:8" ht="36.75" hidden="1" thickTop="1">
      <c r="A494" s="9"/>
      <c r="B494" s="45" t="s">
        <v>15</v>
      </c>
      <c r="C494" s="236" t="s">
        <v>17</v>
      </c>
      <c r="D494" s="237"/>
      <c r="E494" s="48"/>
      <c r="F494" s="49" t="s">
        <v>18</v>
      </c>
      <c r="G494" s="47"/>
      <c r="H494" s="64" t="s">
        <v>24</v>
      </c>
    </row>
    <row r="495" spans="1:8" ht="18.75" hidden="1">
      <c r="A495" s="10">
        <v>1</v>
      </c>
      <c r="B495" s="66"/>
      <c r="C495" s="224"/>
      <c r="D495" s="225"/>
      <c r="E495" s="225"/>
      <c r="F495" s="225"/>
      <c r="G495" s="225"/>
      <c r="H495" s="65">
        <f>IF(B495="","",B495)</f>
      </c>
    </row>
    <row r="496" spans="1:8" ht="18.75" hidden="1">
      <c r="A496" s="10">
        <v>2</v>
      </c>
      <c r="B496" s="66"/>
      <c r="C496" s="224"/>
      <c r="D496" s="225"/>
      <c r="E496" s="225"/>
      <c r="F496" s="225"/>
      <c r="G496" s="225"/>
      <c r="H496" s="65">
        <f aca="true" t="shared" si="21" ref="H496:H502">IF(B496="","",B496)</f>
      </c>
    </row>
    <row r="497" spans="1:8" ht="18.75" hidden="1">
      <c r="A497" s="10">
        <v>3</v>
      </c>
      <c r="B497" s="66"/>
      <c r="C497" s="224"/>
      <c r="D497" s="225"/>
      <c r="E497" s="225"/>
      <c r="F497" s="225"/>
      <c r="G497" s="225"/>
      <c r="H497" s="65">
        <f t="shared" si="21"/>
      </c>
    </row>
    <row r="498" spans="1:8" ht="18.75" hidden="1">
      <c r="A498" s="10">
        <v>4</v>
      </c>
      <c r="B498" s="66"/>
      <c r="C498" s="224"/>
      <c r="D498" s="225"/>
      <c r="E498" s="225"/>
      <c r="F498" s="225"/>
      <c r="G498" s="225"/>
      <c r="H498" s="65">
        <f t="shared" si="21"/>
      </c>
    </row>
    <row r="499" spans="1:8" ht="18.75" hidden="1">
      <c r="A499" s="10">
        <v>5</v>
      </c>
      <c r="B499" s="66"/>
      <c r="C499" s="224"/>
      <c r="D499" s="225"/>
      <c r="E499" s="225"/>
      <c r="F499" s="225"/>
      <c r="G499" s="225"/>
      <c r="H499" s="65">
        <f t="shared" si="21"/>
      </c>
    </row>
    <row r="500" spans="1:8" ht="18.75" hidden="1">
      <c r="A500" s="10">
        <v>6</v>
      </c>
      <c r="B500" s="66"/>
      <c r="C500" s="224"/>
      <c r="D500" s="225"/>
      <c r="E500" s="225"/>
      <c r="F500" s="225"/>
      <c r="G500" s="225"/>
      <c r="H500" s="65">
        <f t="shared" si="21"/>
      </c>
    </row>
    <row r="501" spans="1:8" ht="18.75" hidden="1">
      <c r="A501" s="10">
        <v>7</v>
      </c>
      <c r="B501" s="66"/>
      <c r="C501" s="224"/>
      <c r="D501" s="225"/>
      <c r="E501" s="225"/>
      <c r="F501" s="225"/>
      <c r="G501" s="225"/>
      <c r="H501" s="65">
        <f t="shared" si="21"/>
      </c>
    </row>
    <row r="502" spans="1:8" ht="18.75" hidden="1">
      <c r="A502" s="10">
        <v>8</v>
      </c>
      <c r="B502" s="66"/>
      <c r="C502" s="224"/>
      <c r="D502" s="225"/>
      <c r="E502" s="225"/>
      <c r="F502" s="225"/>
      <c r="G502" s="225"/>
      <c r="H502" s="65">
        <f t="shared" si="21"/>
      </c>
    </row>
    <row r="503" spans="1:8" ht="18.75" customHeight="1" hidden="1">
      <c r="A503" s="234" t="s">
        <v>19</v>
      </c>
      <c r="B503" s="235"/>
      <c r="C503" s="235"/>
      <c r="D503" s="235"/>
      <c r="E503" s="235"/>
      <c r="F503" s="235"/>
      <c r="G503" s="240"/>
      <c r="H503" s="241"/>
    </row>
    <row r="504" spans="1:8" ht="30.75" customHeight="1" hidden="1">
      <c r="A504" s="231" t="s">
        <v>23</v>
      </c>
      <c r="B504" s="232"/>
      <c r="C504" s="232"/>
      <c r="D504" s="232"/>
      <c r="E504" s="232"/>
      <c r="F504" s="232"/>
      <c r="G504" s="232"/>
      <c r="H504" s="233"/>
    </row>
    <row r="505" spans="1:8" ht="23.25" customHeight="1" hidden="1">
      <c r="A505" s="219" t="s">
        <v>20</v>
      </c>
      <c r="B505" s="220"/>
      <c r="C505" s="220"/>
      <c r="D505" s="221"/>
      <c r="E505" s="222"/>
      <c r="F505" s="222"/>
      <c r="G505" s="222"/>
      <c r="H505" s="223"/>
    </row>
    <row r="506" spans="1:8" ht="18" hidden="1">
      <c r="A506" s="50"/>
      <c r="B506" s="51"/>
      <c r="C506" s="51"/>
      <c r="D506" s="52"/>
      <c r="E506" s="53"/>
      <c r="F506" s="53"/>
      <c r="G506" s="53"/>
      <c r="H506" s="54"/>
    </row>
    <row r="507" spans="1:8" ht="18" hidden="1">
      <c r="A507" s="215" t="s">
        <v>21</v>
      </c>
      <c r="B507" s="216"/>
      <c r="C507" s="61"/>
      <c r="D507" s="217" t="s">
        <v>22</v>
      </c>
      <c r="E507" s="218"/>
      <c r="F507" s="218"/>
      <c r="G507" s="218"/>
      <c r="H507" s="55"/>
    </row>
    <row r="508" spans="1:8" ht="19.5" hidden="1" thickBot="1">
      <c r="A508" s="56"/>
      <c r="B508" s="57"/>
      <c r="C508" s="59"/>
      <c r="D508" s="60"/>
      <c r="E508" s="60"/>
      <c r="F508" s="60"/>
      <c r="G508" s="60"/>
      <c r="H508" s="58"/>
    </row>
    <row r="509" spans="1:8" ht="105.75" customHeight="1" hidden="1" thickTop="1">
      <c r="A509" s="69"/>
      <c r="B509" s="70"/>
      <c r="C509" s="71"/>
      <c r="D509" s="72"/>
      <c r="E509" s="72"/>
      <c r="F509" s="72"/>
      <c r="G509" s="72"/>
      <c r="H509" s="41"/>
    </row>
    <row r="510" spans="1:10" ht="21" customHeight="1" hidden="1">
      <c r="A510" s="226" t="str">
        <f>Prépa!$D$2</f>
        <v>INTERCLUBS PAR EQUIPES PROMOTION MID-AM DAMES</v>
      </c>
      <c r="B510" s="227"/>
      <c r="C510" s="227"/>
      <c r="D510" s="227"/>
      <c r="E510" s="227"/>
      <c r="F510" s="227"/>
      <c r="G510" s="227"/>
      <c r="H510" s="227"/>
      <c r="I510" s="8"/>
      <c r="J510" s="8"/>
    </row>
    <row r="511" spans="1:10" ht="21" customHeight="1" hidden="1">
      <c r="A511" s="229" t="str">
        <f>Prépa!$D$4</f>
        <v>Ligues de Bretagne - Cente Val de Loire - Pays de la Loire</v>
      </c>
      <c r="B511" s="227"/>
      <c r="C511" s="227"/>
      <c r="D511" s="227"/>
      <c r="E511" s="227"/>
      <c r="F511" s="227"/>
      <c r="G511" s="227"/>
      <c r="H511" s="227"/>
      <c r="I511" s="8"/>
      <c r="J511" s="8"/>
    </row>
    <row r="512" spans="1:8" ht="21" customHeight="1" hidden="1">
      <c r="A512" s="230" t="str">
        <f>Prépa!$D$6</f>
        <v>10-11 juin 2017   Golf de SABLE-SOLESMES</v>
      </c>
      <c r="B512" s="227"/>
      <c r="C512" s="227"/>
      <c r="D512" s="227"/>
      <c r="E512" s="227"/>
      <c r="F512" s="227"/>
      <c r="G512" s="227"/>
      <c r="H512" s="227"/>
    </row>
    <row r="513" ht="12.75" hidden="1"/>
    <row r="514" ht="12.75" hidden="1"/>
    <row r="515" spans="1:8" ht="42" customHeight="1" hidden="1">
      <c r="A515" s="228" t="s">
        <v>16</v>
      </c>
      <c r="B515" s="228"/>
      <c r="C515" s="228"/>
      <c r="D515" s="228"/>
      <c r="E515" s="228"/>
      <c r="F515" s="228"/>
      <c r="G515" s="228"/>
      <c r="H515" s="228"/>
    </row>
    <row r="516" spans="1:8" ht="35.25" customHeight="1" hidden="1" thickBot="1">
      <c r="A516" s="238" t="s">
        <v>41</v>
      </c>
      <c r="B516" s="238"/>
      <c r="C516" s="238"/>
      <c r="D516" s="238"/>
      <c r="E516" s="238">
        <f>Prépa!$D$55</f>
        <v>0</v>
      </c>
      <c r="F516" s="239"/>
      <c r="G516" s="239"/>
      <c r="H516" s="239"/>
    </row>
    <row r="517" spans="1:8" ht="36.75" hidden="1" thickTop="1">
      <c r="A517" s="9"/>
      <c r="B517" s="45" t="s">
        <v>15</v>
      </c>
      <c r="C517" s="236" t="s">
        <v>17</v>
      </c>
      <c r="D517" s="237"/>
      <c r="E517" s="48"/>
      <c r="F517" s="49" t="s">
        <v>18</v>
      </c>
      <c r="G517" s="47"/>
      <c r="H517" s="64" t="s">
        <v>24</v>
      </c>
    </row>
    <row r="518" spans="1:8" ht="18.75" hidden="1">
      <c r="A518" s="10">
        <v>1</v>
      </c>
      <c r="B518" s="66"/>
      <c r="C518" s="224"/>
      <c r="D518" s="225"/>
      <c r="E518" s="225"/>
      <c r="F518" s="225"/>
      <c r="G518" s="225"/>
      <c r="H518" s="65">
        <f>IF(B518="","",B518)</f>
      </c>
    </row>
    <row r="519" spans="1:8" ht="18.75" hidden="1">
      <c r="A519" s="10">
        <v>2</v>
      </c>
      <c r="B519" s="66"/>
      <c r="C519" s="224"/>
      <c r="D519" s="225"/>
      <c r="E519" s="225"/>
      <c r="F519" s="225"/>
      <c r="G519" s="225"/>
      <c r="H519" s="65">
        <f aca="true" t="shared" si="22" ref="H519:H525">IF(B519="","",B519)</f>
      </c>
    </row>
    <row r="520" spans="1:8" ht="18.75" hidden="1">
      <c r="A520" s="10">
        <v>3</v>
      </c>
      <c r="B520" s="66"/>
      <c r="C520" s="224"/>
      <c r="D520" s="225"/>
      <c r="E520" s="225"/>
      <c r="F520" s="225"/>
      <c r="G520" s="225"/>
      <c r="H520" s="65">
        <f t="shared" si="22"/>
      </c>
    </row>
    <row r="521" spans="1:8" ht="18.75" hidden="1">
      <c r="A521" s="10">
        <v>4</v>
      </c>
      <c r="B521" s="66"/>
      <c r="C521" s="224"/>
      <c r="D521" s="225"/>
      <c r="E521" s="225"/>
      <c r="F521" s="225"/>
      <c r="G521" s="225"/>
      <c r="H521" s="65">
        <f t="shared" si="22"/>
      </c>
    </row>
    <row r="522" spans="1:8" ht="18.75" hidden="1">
      <c r="A522" s="10">
        <v>5</v>
      </c>
      <c r="B522" s="66"/>
      <c r="C522" s="224"/>
      <c r="D522" s="225"/>
      <c r="E522" s="225"/>
      <c r="F522" s="225"/>
      <c r="G522" s="225"/>
      <c r="H522" s="65">
        <f t="shared" si="22"/>
      </c>
    </row>
    <row r="523" spans="1:8" ht="18.75" hidden="1">
      <c r="A523" s="10">
        <v>6</v>
      </c>
      <c r="B523" s="66"/>
      <c r="C523" s="224"/>
      <c r="D523" s="225"/>
      <c r="E523" s="225"/>
      <c r="F523" s="225"/>
      <c r="G523" s="225"/>
      <c r="H523" s="65">
        <f t="shared" si="22"/>
      </c>
    </row>
    <row r="524" spans="1:8" ht="18.75" hidden="1">
      <c r="A524" s="10">
        <v>7</v>
      </c>
      <c r="B524" s="66"/>
      <c r="C524" s="224"/>
      <c r="D524" s="225"/>
      <c r="E524" s="225"/>
      <c r="F524" s="225"/>
      <c r="G524" s="225"/>
      <c r="H524" s="65">
        <f t="shared" si="22"/>
      </c>
    </row>
    <row r="525" spans="1:8" ht="18.75" hidden="1">
      <c r="A525" s="10">
        <v>8</v>
      </c>
      <c r="B525" s="66"/>
      <c r="C525" s="224"/>
      <c r="D525" s="225"/>
      <c r="E525" s="225"/>
      <c r="F525" s="225"/>
      <c r="G525" s="225"/>
      <c r="H525" s="65">
        <f t="shared" si="22"/>
      </c>
    </row>
    <row r="526" spans="1:8" ht="18.75" customHeight="1" hidden="1">
      <c r="A526" s="234" t="s">
        <v>19</v>
      </c>
      <c r="B526" s="235"/>
      <c r="C526" s="235"/>
      <c r="D526" s="235"/>
      <c r="E526" s="235"/>
      <c r="F526" s="235"/>
      <c r="G526" s="240"/>
      <c r="H526" s="241"/>
    </row>
    <row r="527" spans="1:8" ht="30.75" customHeight="1" hidden="1">
      <c r="A527" s="231" t="s">
        <v>23</v>
      </c>
      <c r="B527" s="232"/>
      <c r="C527" s="232"/>
      <c r="D527" s="232"/>
      <c r="E527" s="232"/>
      <c r="F527" s="232"/>
      <c r="G527" s="232"/>
      <c r="H527" s="233"/>
    </row>
    <row r="528" spans="1:8" ht="23.25" customHeight="1" hidden="1">
      <c r="A528" s="219" t="s">
        <v>20</v>
      </c>
      <c r="B528" s="220"/>
      <c r="C528" s="220"/>
      <c r="D528" s="221"/>
      <c r="E528" s="222"/>
      <c r="F528" s="222"/>
      <c r="G528" s="222"/>
      <c r="H528" s="223"/>
    </row>
    <row r="529" spans="1:8" ht="18" hidden="1">
      <c r="A529" s="50"/>
      <c r="B529" s="51"/>
      <c r="C529" s="51"/>
      <c r="D529" s="52"/>
      <c r="E529" s="53"/>
      <c r="F529" s="53"/>
      <c r="G529" s="53"/>
      <c r="H529" s="54"/>
    </row>
    <row r="530" spans="1:8" ht="18" hidden="1">
      <c r="A530" s="215" t="s">
        <v>21</v>
      </c>
      <c r="B530" s="216"/>
      <c r="C530" s="61"/>
      <c r="D530" s="217" t="s">
        <v>22</v>
      </c>
      <c r="E530" s="218"/>
      <c r="F530" s="218"/>
      <c r="G530" s="218"/>
      <c r="H530" s="55"/>
    </row>
    <row r="531" spans="1:8" ht="19.5" hidden="1" thickBot="1">
      <c r="A531" s="56"/>
      <c r="B531" s="57"/>
      <c r="C531" s="59"/>
      <c r="D531" s="60"/>
      <c r="E531" s="60"/>
      <c r="F531" s="60"/>
      <c r="G531" s="60"/>
      <c r="H531" s="58"/>
    </row>
    <row r="532" spans="1:8" ht="105.75" customHeight="1" hidden="1" thickTop="1">
      <c r="A532" s="69"/>
      <c r="B532" s="70"/>
      <c r="C532" s="71"/>
      <c r="D532" s="72"/>
      <c r="E532" s="72"/>
      <c r="F532" s="72"/>
      <c r="G532" s="72"/>
      <c r="H532" s="41"/>
    </row>
    <row r="533" spans="1:10" ht="21" customHeight="1" hidden="1">
      <c r="A533" s="226" t="str">
        <f>Prépa!$D$2</f>
        <v>INTERCLUBS PAR EQUIPES PROMOTION MID-AM DAMES</v>
      </c>
      <c r="B533" s="227"/>
      <c r="C533" s="227"/>
      <c r="D533" s="227"/>
      <c r="E533" s="227"/>
      <c r="F533" s="227"/>
      <c r="G533" s="227"/>
      <c r="H533" s="227"/>
      <c r="I533" s="8"/>
      <c r="J533" s="8"/>
    </row>
    <row r="534" spans="1:10" ht="21" customHeight="1" hidden="1">
      <c r="A534" s="229" t="str">
        <f>Prépa!$D$4</f>
        <v>Ligues de Bretagne - Cente Val de Loire - Pays de la Loire</v>
      </c>
      <c r="B534" s="227"/>
      <c r="C534" s="227"/>
      <c r="D534" s="227"/>
      <c r="E534" s="227"/>
      <c r="F534" s="227"/>
      <c r="G534" s="227"/>
      <c r="H534" s="227"/>
      <c r="I534" s="8"/>
      <c r="J534" s="8"/>
    </row>
    <row r="535" spans="1:8" ht="21" customHeight="1" hidden="1">
      <c r="A535" s="230" t="str">
        <f>Prépa!$D$6</f>
        <v>10-11 juin 2017   Golf de SABLE-SOLESMES</v>
      </c>
      <c r="B535" s="227"/>
      <c r="C535" s="227"/>
      <c r="D535" s="227"/>
      <c r="E535" s="227"/>
      <c r="F535" s="227"/>
      <c r="G535" s="227"/>
      <c r="H535" s="227"/>
    </row>
    <row r="536" ht="12.75" hidden="1"/>
    <row r="537" ht="12.75" hidden="1"/>
    <row r="538" spans="1:8" ht="42" customHeight="1" hidden="1">
      <c r="A538" s="228" t="s">
        <v>16</v>
      </c>
      <c r="B538" s="228"/>
      <c r="C538" s="228"/>
      <c r="D538" s="228"/>
      <c r="E538" s="228"/>
      <c r="F538" s="228"/>
      <c r="G538" s="228"/>
      <c r="H538" s="228"/>
    </row>
    <row r="539" spans="1:8" ht="35.25" customHeight="1" hidden="1" thickBot="1">
      <c r="A539" s="238" t="s">
        <v>41</v>
      </c>
      <c r="B539" s="238"/>
      <c r="C539" s="238"/>
      <c r="D539" s="238"/>
      <c r="E539" s="238">
        <f>Prépa!$D$57</f>
        <v>0</v>
      </c>
      <c r="F539" s="239"/>
      <c r="G539" s="239"/>
      <c r="H539" s="239"/>
    </row>
    <row r="540" spans="1:8" ht="36.75" hidden="1" thickTop="1">
      <c r="A540" s="9"/>
      <c r="B540" s="45" t="s">
        <v>15</v>
      </c>
      <c r="C540" s="236" t="s">
        <v>17</v>
      </c>
      <c r="D540" s="237"/>
      <c r="E540" s="48"/>
      <c r="F540" s="49" t="s">
        <v>18</v>
      </c>
      <c r="G540" s="47"/>
      <c r="H540" s="64" t="s">
        <v>24</v>
      </c>
    </row>
    <row r="541" spans="1:8" ht="18.75" hidden="1">
      <c r="A541" s="10">
        <v>1</v>
      </c>
      <c r="B541" s="66"/>
      <c r="C541" s="224"/>
      <c r="D541" s="225"/>
      <c r="E541" s="225"/>
      <c r="F541" s="225"/>
      <c r="G541" s="225"/>
      <c r="H541" s="65">
        <f>IF(B541="","",B541)</f>
      </c>
    </row>
    <row r="542" spans="1:8" ht="18.75" hidden="1">
      <c r="A542" s="10">
        <v>2</v>
      </c>
      <c r="B542" s="66"/>
      <c r="C542" s="224"/>
      <c r="D542" s="225"/>
      <c r="E542" s="225"/>
      <c r="F542" s="225"/>
      <c r="G542" s="225"/>
      <c r="H542" s="65">
        <f aca="true" t="shared" si="23" ref="H542:H548">IF(B542="","",B542)</f>
      </c>
    </row>
    <row r="543" spans="1:8" ht="18.75" hidden="1">
      <c r="A543" s="10">
        <v>3</v>
      </c>
      <c r="B543" s="66"/>
      <c r="C543" s="224"/>
      <c r="D543" s="225"/>
      <c r="E543" s="225"/>
      <c r="F543" s="225"/>
      <c r="G543" s="225"/>
      <c r="H543" s="65">
        <f t="shared" si="23"/>
      </c>
    </row>
    <row r="544" spans="1:8" ht="18.75" hidden="1">
      <c r="A544" s="10">
        <v>4</v>
      </c>
      <c r="B544" s="66"/>
      <c r="C544" s="224"/>
      <c r="D544" s="225"/>
      <c r="E544" s="225"/>
      <c r="F544" s="225"/>
      <c r="G544" s="225"/>
      <c r="H544" s="65">
        <f t="shared" si="23"/>
      </c>
    </row>
    <row r="545" spans="1:8" ht="18.75" hidden="1">
      <c r="A545" s="10">
        <v>5</v>
      </c>
      <c r="B545" s="66"/>
      <c r="C545" s="224"/>
      <c r="D545" s="225"/>
      <c r="E545" s="225"/>
      <c r="F545" s="225"/>
      <c r="G545" s="225"/>
      <c r="H545" s="65">
        <f t="shared" si="23"/>
      </c>
    </row>
    <row r="546" spans="1:8" ht="18.75" hidden="1">
      <c r="A546" s="10">
        <v>6</v>
      </c>
      <c r="B546" s="66"/>
      <c r="C546" s="224"/>
      <c r="D546" s="225"/>
      <c r="E546" s="225"/>
      <c r="F546" s="225"/>
      <c r="G546" s="225"/>
      <c r="H546" s="65">
        <f t="shared" si="23"/>
      </c>
    </row>
    <row r="547" spans="1:8" ht="18.75" hidden="1">
      <c r="A547" s="10">
        <v>7</v>
      </c>
      <c r="B547" s="66"/>
      <c r="C547" s="224"/>
      <c r="D547" s="225"/>
      <c r="E547" s="225"/>
      <c r="F547" s="225"/>
      <c r="G547" s="225"/>
      <c r="H547" s="65">
        <f t="shared" si="23"/>
      </c>
    </row>
    <row r="548" spans="1:8" ht="18.75" hidden="1">
      <c r="A548" s="10">
        <v>8</v>
      </c>
      <c r="B548" s="66"/>
      <c r="C548" s="224"/>
      <c r="D548" s="225"/>
      <c r="E548" s="225"/>
      <c r="F548" s="225"/>
      <c r="G548" s="225"/>
      <c r="H548" s="65">
        <f t="shared" si="23"/>
      </c>
    </row>
    <row r="549" spans="1:8" ht="18.75" customHeight="1" hidden="1">
      <c r="A549" s="234" t="s">
        <v>19</v>
      </c>
      <c r="B549" s="235"/>
      <c r="C549" s="235"/>
      <c r="D549" s="235"/>
      <c r="E549" s="235"/>
      <c r="F549" s="235"/>
      <c r="G549" s="240"/>
      <c r="H549" s="241"/>
    </row>
    <row r="550" spans="1:8" ht="30.75" customHeight="1" hidden="1">
      <c r="A550" s="231" t="s">
        <v>23</v>
      </c>
      <c r="B550" s="232"/>
      <c r="C550" s="232"/>
      <c r="D550" s="232"/>
      <c r="E550" s="232"/>
      <c r="F550" s="232"/>
      <c r="G550" s="232"/>
      <c r="H550" s="233"/>
    </row>
    <row r="551" spans="1:8" ht="23.25" customHeight="1" hidden="1">
      <c r="A551" s="219" t="s">
        <v>20</v>
      </c>
      <c r="B551" s="220"/>
      <c r="C551" s="220"/>
      <c r="D551" s="221"/>
      <c r="E551" s="222"/>
      <c r="F551" s="222"/>
      <c r="G551" s="222"/>
      <c r="H551" s="223"/>
    </row>
    <row r="552" spans="1:8" ht="18" hidden="1">
      <c r="A552" s="50"/>
      <c r="B552" s="51"/>
      <c r="C552" s="51"/>
      <c r="D552" s="52"/>
      <c r="E552" s="53"/>
      <c r="F552" s="53"/>
      <c r="G552" s="53"/>
      <c r="H552" s="54"/>
    </row>
    <row r="553" spans="1:8" ht="18" hidden="1">
      <c r="A553" s="215" t="s">
        <v>21</v>
      </c>
      <c r="B553" s="216"/>
      <c r="C553" s="61"/>
      <c r="D553" s="217" t="s">
        <v>22</v>
      </c>
      <c r="E553" s="218"/>
      <c r="F553" s="218"/>
      <c r="G553" s="218"/>
      <c r="H553" s="55"/>
    </row>
    <row r="554" spans="1:8" ht="19.5" hidden="1" thickBot="1">
      <c r="A554" s="56"/>
      <c r="B554" s="57"/>
      <c r="C554" s="59"/>
      <c r="D554" s="60"/>
      <c r="E554" s="60"/>
      <c r="F554" s="60"/>
      <c r="G554" s="60"/>
      <c r="H554" s="58"/>
    </row>
    <row r="555" spans="1:8" ht="105.75" customHeight="1" hidden="1" thickTop="1">
      <c r="A555" s="69"/>
      <c r="B555" s="70"/>
      <c r="C555" s="71"/>
      <c r="D555" s="72"/>
      <c r="E555" s="72"/>
      <c r="F555" s="72"/>
      <c r="G555" s="72"/>
      <c r="H555" s="41"/>
    </row>
    <row r="556" spans="1:10" ht="21" customHeight="1" hidden="1">
      <c r="A556" s="226" t="str">
        <f>Prépa!$D$2</f>
        <v>INTERCLUBS PAR EQUIPES PROMOTION MID-AM DAMES</v>
      </c>
      <c r="B556" s="227"/>
      <c r="C556" s="227"/>
      <c r="D556" s="227"/>
      <c r="E556" s="227"/>
      <c r="F556" s="227"/>
      <c r="G556" s="227"/>
      <c r="H556" s="227"/>
      <c r="I556" s="8"/>
      <c r="J556" s="8"/>
    </row>
    <row r="557" spans="1:10" ht="21" customHeight="1" hidden="1">
      <c r="A557" s="229" t="str">
        <f>Prépa!$D$4</f>
        <v>Ligues de Bretagne - Cente Val de Loire - Pays de la Loire</v>
      </c>
      <c r="B557" s="227"/>
      <c r="C557" s="227"/>
      <c r="D557" s="227"/>
      <c r="E557" s="227"/>
      <c r="F557" s="227"/>
      <c r="G557" s="227"/>
      <c r="H557" s="227"/>
      <c r="I557" s="8"/>
      <c r="J557" s="8"/>
    </row>
    <row r="558" spans="1:8" ht="21" customHeight="1" hidden="1">
      <c r="A558" s="230" t="str">
        <f>Prépa!$D$6</f>
        <v>10-11 juin 2017   Golf de SABLE-SOLESMES</v>
      </c>
      <c r="B558" s="227"/>
      <c r="C558" s="227"/>
      <c r="D558" s="227"/>
      <c r="E558" s="227"/>
      <c r="F558" s="227"/>
      <c r="G558" s="227"/>
      <c r="H558" s="227"/>
    </row>
    <row r="559" ht="12.75" hidden="1"/>
    <row r="560" ht="12.75" hidden="1"/>
    <row r="561" spans="1:8" ht="42" customHeight="1" hidden="1">
      <c r="A561" s="228" t="s">
        <v>16</v>
      </c>
      <c r="B561" s="228"/>
      <c r="C561" s="228"/>
      <c r="D561" s="228"/>
      <c r="E561" s="228"/>
      <c r="F561" s="228"/>
      <c r="G561" s="228"/>
      <c r="H561" s="228"/>
    </row>
    <row r="562" spans="1:8" ht="35.25" customHeight="1" hidden="1" thickBot="1">
      <c r="A562" s="238" t="s">
        <v>41</v>
      </c>
      <c r="B562" s="238"/>
      <c r="C562" s="238"/>
      <c r="D562" s="238"/>
      <c r="E562" s="238">
        <f>Prépa!$D$59</f>
        <v>0</v>
      </c>
      <c r="F562" s="239"/>
      <c r="G562" s="239"/>
      <c r="H562" s="239"/>
    </row>
    <row r="563" spans="1:8" ht="36.75" hidden="1" thickTop="1">
      <c r="A563" s="9"/>
      <c r="B563" s="45" t="s">
        <v>15</v>
      </c>
      <c r="C563" s="236" t="s">
        <v>17</v>
      </c>
      <c r="D563" s="237"/>
      <c r="E563" s="48"/>
      <c r="F563" s="49" t="s">
        <v>18</v>
      </c>
      <c r="G563" s="47"/>
      <c r="H563" s="64" t="s">
        <v>24</v>
      </c>
    </row>
    <row r="564" spans="1:8" ht="18.75" hidden="1">
      <c r="A564" s="10">
        <v>1</v>
      </c>
      <c r="B564" s="66"/>
      <c r="C564" s="224"/>
      <c r="D564" s="225"/>
      <c r="E564" s="225"/>
      <c r="F564" s="225"/>
      <c r="G564" s="225"/>
      <c r="H564" s="65">
        <f>IF(B564="","",B564)</f>
      </c>
    </row>
    <row r="565" spans="1:8" ht="18.75" hidden="1">
      <c r="A565" s="10">
        <v>2</v>
      </c>
      <c r="B565" s="66"/>
      <c r="C565" s="224"/>
      <c r="D565" s="225"/>
      <c r="E565" s="225"/>
      <c r="F565" s="225"/>
      <c r="G565" s="225"/>
      <c r="H565" s="65">
        <f aca="true" t="shared" si="24" ref="H565:H571">IF(B565="","",B565)</f>
      </c>
    </row>
    <row r="566" spans="1:8" ht="18.75" hidden="1">
      <c r="A566" s="10">
        <v>3</v>
      </c>
      <c r="B566" s="66"/>
      <c r="C566" s="224"/>
      <c r="D566" s="225"/>
      <c r="E566" s="225"/>
      <c r="F566" s="225"/>
      <c r="G566" s="225"/>
      <c r="H566" s="65">
        <f t="shared" si="24"/>
      </c>
    </row>
    <row r="567" spans="1:8" ht="18.75" hidden="1">
      <c r="A567" s="10">
        <v>4</v>
      </c>
      <c r="B567" s="66"/>
      <c r="C567" s="224"/>
      <c r="D567" s="225"/>
      <c r="E567" s="225"/>
      <c r="F567" s="225"/>
      <c r="G567" s="225"/>
      <c r="H567" s="65">
        <f t="shared" si="24"/>
      </c>
    </row>
    <row r="568" spans="1:8" ht="18.75" hidden="1">
      <c r="A568" s="10">
        <v>5</v>
      </c>
      <c r="B568" s="66"/>
      <c r="C568" s="224"/>
      <c r="D568" s="225"/>
      <c r="E568" s="225"/>
      <c r="F568" s="225"/>
      <c r="G568" s="225"/>
      <c r="H568" s="65">
        <f t="shared" si="24"/>
      </c>
    </row>
    <row r="569" spans="1:8" ht="18.75" hidden="1">
      <c r="A569" s="10">
        <v>6</v>
      </c>
      <c r="B569" s="66"/>
      <c r="C569" s="224"/>
      <c r="D569" s="225"/>
      <c r="E569" s="225"/>
      <c r="F569" s="225"/>
      <c r="G569" s="225"/>
      <c r="H569" s="65">
        <f t="shared" si="24"/>
      </c>
    </row>
    <row r="570" spans="1:8" ht="18.75" hidden="1">
      <c r="A570" s="10">
        <v>7</v>
      </c>
      <c r="B570" s="66"/>
      <c r="C570" s="224"/>
      <c r="D570" s="225"/>
      <c r="E570" s="225"/>
      <c r="F570" s="225"/>
      <c r="G570" s="225"/>
      <c r="H570" s="65">
        <f t="shared" si="24"/>
      </c>
    </row>
    <row r="571" spans="1:8" ht="18.75" hidden="1">
      <c r="A571" s="10">
        <v>8</v>
      </c>
      <c r="B571" s="66"/>
      <c r="C571" s="224"/>
      <c r="D571" s="225"/>
      <c r="E571" s="225"/>
      <c r="F571" s="225"/>
      <c r="G571" s="225"/>
      <c r="H571" s="65">
        <f t="shared" si="24"/>
      </c>
    </row>
    <row r="572" spans="1:8" ht="18.75" customHeight="1" hidden="1">
      <c r="A572" s="234" t="s">
        <v>19</v>
      </c>
      <c r="B572" s="235"/>
      <c r="C572" s="235"/>
      <c r="D572" s="235"/>
      <c r="E572" s="235"/>
      <c r="F572" s="235"/>
      <c r="G572" s="240"/>
      <c r="H572" s="241"/>
    </row>
    <row r="573" spans="1:8" ht="30.75" customHeight="1" hidden="1">
      <c r="A573" s="231" t="s">
        <v>23</v>
      </c>
      <c r="B573" s="232"/>
      <c r="C573" s="232"/>
      <c r="D573" s="232"/>
      <c r="E573" s="232"/>
      <c r="F573" s="232"/>
      <c r="G573" s="232"/>
      <c r="H573" s="233"/>
    </row>
    <row r="574" spans="1:8" ht="23.25" customHeight="1" hidden="1">
      <c r="A574" s="219" t="s">
        <v>20</v>
      </c>
      <c r="B574" s="220"/>
      <c r="C574" s="220"/>
      <c r="D574" s="221"/>
      <c r="E574" s="222"/>
      <c r="F574" s="222"/>
      <c r="G574" s="222"/>
      <c r="H574" s="223"/>
    </row>
    <row r="575" spans="1:8" ht="18" hidden="1">
      <c r="A575" s="50"/>
      <c r="B575" s="51"/>
      <c r="C575" s="51"/>
      <c r="D575" s="52"/>
      <c r="E575" s="53"/>
      <c r="F575" s="53"/>
      <c r="G575" s="53"/>
      <c r="H575" s="54"/>
    </row>
    <row r="576" spans="1:8" ht="18" hidden="1">
      <c r="A576" s="215" t="s">
        <v>21</v>
      </c>
      <c r="B576" s="216"/>
      <c r="C576" s="61"/>
      <c r="D576" s="217" t="s">
        <v>22</v>
      </c>
      <c r="E576" s="218"/>
      <c r="F576" s="218"/>
      <c r="G576" s="218"/>
      <c r="H576" s="55"/>
    </row>
    <row r="577" spans="1:8" ht="19.5" hidden="1" thickBot="1">
      <c r="A577" s="56"/>
      <c r="B577" s="57"/>
      <c r="C577" s="59"/>
      <c r="D577" s="60"/>
      <c r="E577" s="60"/>
      <c r="F577" s="60"/>
      <c r="G577" s="60"/>
      <c r="H577" s="58"/>
    </row>
    <row r="578" spans="1:8" ht="105.75" customHeight="1" hidden="1" thickTop="1">
      <c r="A578" s="69"/>
      <c r="B578" s="70"/>
      <c r="C578" s="71"/>
      <c r="D578" s="72"/>
      <c r="E578" s="72"/>
      <c r="F578" s="72"/>
      <c r="G578" s="72"/>
      <c r="H578" s="41"/>
    </row>
    <row r="579" spans="1:10" ht="21" customHeight="1" hidden="1">
      <c r="A579" s="226" t="str">
        <f>Prépa!$D$2</f>
        <v>INTERCLUBS PAR EQUIPES PROMOTION MID-AM DAMES</v>
      </c>
      <c r="B579" s="227"/>
      <c r="C579" s="227"/>
      <c r="D579" s="227"/>
      <c r="E579" s="227"/>
      <c r="F579" s="227"/>
      <c r="G579" s="227"/>
      <c r="H579" s="227"/>
      <c r="I579" s="8"/>
      <c r="J579" s="8"/>
    </row>
    <row r="580" spans="1:10" ht="21" customHeight="1" hidden="1">
      <c r="A580" s="229" t="str">
        <f>Prépa!$D$4</f>
        <v>Ligues de Bretagne - Cente Val de Loire - Pays de la Loire</v>
      </c>
      <c r="B580" s="227"/>
      <c r="C580" s="227"/>
      <c r="D580" s="227"/>
      <c r="E580" s="227"/>
      <c r="F580" s="227"/>
      <c r="G580" s="227"/>
      <c r="H580" s="227"/>
      <c r="I580" s="8"/>
      <c r="J580" s="8"/>
    </row>
    <row r="581" spans="1:8" ht="21" customHeight="1" hidden="1">
      <c r="A581" s="230" t="str">
        <f>Prépa!$D$6</f>
        <v>10-11 juin 2017   Golf de SABLE-SOLESMES</v>
      </c>
      <c r="B581" s="227"/>
      <c r="C581" s="227"/>
      <c r="D581" s="227"/>
      <c r="E581" s="227"/>
      <c r="F581" s="227"/>
      <c r="G581" s="227"/>
      <c r="H581" s="227"/>
    </row>
    <row r="582" ht="12.75" hidden="1"/>
    <row r="583" ht="12.75" hidden="1"/>
    <row r="584" spans="1:8" ht="42" customHeight="1" hidden="1">
      <c r="A584" s="228" t="s">
        <v>16</v>
      </c>
      <c r="B584" s="228"/>
      <c r="C584" s="228"/>
      <c r="D584" s="228"/>
      <c r="E584" s="228"/>
      <c r="F584" s="228"/>
      <c r="G584" s="228"/>
      <c r="H584" s="228"/>
    </row>
    <row r="585" spans="1:8" ht="35.25" customHeight="1" hidden="1" thickBot="1">
      <c r="A585" s="238" t="s">
        <v>41</v>
      </c>
      <c r="B585" s="238"/>
      <c r="C585" s="238"/>
      <c r="D585" s="238"/>
      <c r="E585" s="238">
        <f>Prépa!$D$61</f>
        <v>0</v>
      </c>
      <c r="F585" s="239"/>
      <c r="G585" s="239"/>
      <c r="H585" s="239"/>
    </row>
    <row r="586" spans="1:8" ht="36.75" hidden="1" thickTop="1">
      <c r="A586" s="9"/>
      <c r="B586" s="45" t="s">
        <v>15</v>
      </c>
      <c r="C586" s="236" t="s">
        <v>17</v>
      </c>
      <c r="D586" s="237"/>
      <c r="E586" s="48"/>
      <c r="F586" s="49" t="s">
        <v>18</v>
      </c>
      <c r="G586" s="47"/>
      <c r="H586" s="64" t="s">
        <v>24</v>
      </c>
    </row>
    <row r="587" spans="1:8" ht="18.75" hidden="1">
      <c r="A587" s="10">
        <v>1</v>
      </c>
      <c r="B587" s="66"/>
      <c r="C587" s="224"/>
      <c r="D587" s="225"/>
      <c r="E587" s="225"/>
      <c r="F587" s="225"/>
      <c r="G587" s="225"/>
      <c r="H587" s="65">
        <f>IF(B587="","",B587)</f>
      </c>
    </row>
    <row r="588" spans="1:8" ht="18.75" hidden="1">
      <c r="A588" s="10">
        <v>2</v>
      </c>
      <c r="B588" s="66"/>
      <c r="C588" s="224"/>
      <c r="D588" s="225"/>
      <c r="E588" s="225"/>
      <c r="F588" s="225"/>
      <c r="G588" s="225"/>
      <c r="H588" s="65">
        <f aca="true" t="shared" si="25" ref="H588:H594">IF(B588="","",B588)</f>
      </c>
    </row>
    <row r="589" spans="1:8" ht="18.75" hidden="1">
      <c r="A589" s="10">
        <v>3</v>
      </c>
      <c r="B589" s="66"/>
      <c r="C589" s="224"/>
      <c r="D589" s="225"/>
      <c r="E589" s="225"/>
      <c r="F589" s="225"/>
      <c r="G589" s="225"/>
      <c r="H589" s="65">
        <f t="shared" si="25"/>
      </c>
    </row>
    <row r="590" spans="1:8" ht="18.75" hidden="1">
      <c r="A590" s="10">
        <v>4</v>
      </c>
      <c r="B590" s="66"/>
      <c r="C590" s="224"/>
      <c r="D590" s="225"/>
      <c r="E590" s="225"/>
      <c r="F590" s="225"/>
      <c r="G590" s="225"/>
      <c r="H590" s="65">
        <f t="shared" si="25"/>
      </c>
    </row>
    <row r="591" spans="1:8" ht="18.75" hidden="1">
      <c r="A591" s="10">
        <v>5</v>
      </c>
      <c r="B591" s="66"/>
      <c r="C591" s="224"/>
      <c r="D591" s="225"/>
      <c r="E591" s="225"/>
      <c r="F591" s="225"/>
      <c r="G591" s="225"/>
      <c r="H591" s="65">
        <f t="shared" si="25"/>
      </c>
    </row>
    <row r="592" spans="1:8" ht="18.75" hidden="1">
      <c r="A592" s="10">
        <v>6</v>
      </c>
      <c r="B592" s="66"/>
      <c r="C592" s="224"/>
      <c r="D592" s="225"/>
      <c r="E592" s="225"/>
      <c r="F592" s="225"/>
      <c r="G592" s="225"/>
      <c r="H592" s="65">
        <f t="shared" si="25"/>
      </c>
    </row>
    <row r="593" spans="1:8" ht="18.75" hidden="1">
      <c r="A593" s="10">
        <v>7</v>
      </c>
      <c r="B593" s="66"/>
      <c r="C593" s="224"/>
      <c r="D593" s="225"/>
      <c r="E593" s="225"/>
      <c r="F593" s="225"/>
      <c r="G593" s="225"/>
      <c r="H593" s="65">
        <f t="shared" si="25"/>
      </c>
    </row>
    <row r="594" spans="1:8" ht="18.75" hidden="1">
      <c r="A594" s="10">
        <v>8</v>
      </c>
      <c r="B594" s="66"/>
      <c r="C594" s="224"/>
      <c r="D594" s="225"/>
      <c r="E594" s="225"/>
      <c r="F594" s="225"/>
      <c r="G594" s="225"/>
      <c r="H594" s="65">
        <f t="shared" si="25"/>
      </c>
    </row>
    <row r="595" spans="1:8" ht="18.75" customHeight="1" hidden="1">
      <c r="A595" s="234" t="s">
        <v>19</v>
      </c>
      <c r="B595" s="235"/>
      <c r="C595" s="235"/>
      <c r="D595" s="235"/>
      <c r="E595" s="235"/>
      <c r="F595" s="235"/>
      <c r="G595" s="240"/>
      <c r="H595" s="241"/>
    </row>
    <row r="596" spans="1:8" ht="30.75" customHeight="1" hidden="1">
      <c r="A596" s="231" t="s">
        <v>23</v>
      </c>
      <c r="B596" s="232"/>
      <c r="C596" s="232"/>
      <c r="D596" s="232"/>
      <c r="E596" s="232"/>
      <c r="F596" s="232"/>
      <c r="G596" s="232"/>
      <c r="H596" s="233"/>
    </row>
    <row r="597" spans="1:8" ht="23.25" customHeight="1" hidden="1">
      <c r="A597" s="219" t="s">
        <v>20</v>
      </c>
      <c r="B597" s="220"/>
      <c r="C597" s="220"/>
      <c r="D597" s="221"/>
      <c r="E597" s="222"/>
      <c r="F597" s="222"/>
      <c r="G597" s="222"/>
      <c r="H597" s="223"/>
    </row>
    <row r="598" spans="1:8" ht="18" hidden="1">
      <c r="A598" s="50"/>
      <c r="B598" s="51"/>
      <c r="C598" s="51"/>
      <c r="D598" s="52"/>
      <c r="E598" s="53"/>
      <c r="F598" s="53"/>
      <c r="G598" s="53"/>
      <c r="H598" s="54"/>
    </row>
    <row r="599" spans="1:8" ht="18" hidden="1">
      <c r="A599" s="215" t="s">
        <v>21</v>
      </c>
      <c r="B599" s="216"/>
      <c r="C599" s="61"/>
      <c r="D599" s="217" t="s">
        <v>22</v>
      </c>
      <c r="E599" s="218"/>
      <c r="F599" s="218"/>
      <c r="G599" s="218"/>
      <c r="H599" s="55"/>
    </row>
    <row r="600" spans="1:8" ht="19.5" hidden="1" thickBot="1">
      <c r="A600" s="56"/>
      <c r="B600" s="57"/>
      <c r="C600" s="59"/>
      <c r="D600" s="60"/>
      <c r="E600" s="60"/>
      <c r="F600" s="60"/>
      <c r="G600" s="60"/>
      <c r="H600" s="58"/>
    </row>
    <row r="601" ht="13.5" thickTop="1"/>
    <row r="602" ht="12.75"/>
    <row r="603" ht="12.75"/>
    <row r="604" ht="12.75"/>
    <row r="605" ht="12.75"/>
  </sheetData>
  <sheetProtection/>
  <mergeCells count="573">
    <mergeCell ref="G43:H43"/>
    <mergeCell ref="C42:G42"/>
    <mergeCell ref="A43:F43"/>
    <mergeCell ref="D70:G70"/>
    <mergeCell ref="A79:D79"/>
    <mergeCell ref="A73:H73"/>
    <mergeCell ref="A75:H75"/>
    <mergeCell ref="C57:D57"/>
    <mergeCell ref="C61:G61"/>
    <mergeCell ref="A47:B47"/>
    <mergeCell ref="C37:G37"/>
    <mergeCell ref="C41:G41"/>
    <mergeCell ref="C38:G38"/>
    <mergeCell ref="C39:G39"/>
    <mergeCell ref="C40:G40"/>
    <mergeCell ref="A4:H4"/>
    <mergeCell ref="A6:H6"/>
    <mergeCell ref="A5:H5"/>
    <mergeCell ref="C19:G19"/>
    <mergeCell ref="A10:D10"/>
    <mergeCell ref="A1:G2"/>
    <mergeCell ref="C63:G63"/>
    <mergeCell ref="C59:G59"/>
    <mergeCell ref="C14:G14"/>
    <mergeCell ref="C15:G15"/>
    <mergeCell ref="A45:C45"/>
    <mergeCell ref="C16:G16"/>
    <mergeCell ref="C17:G17"/>
    <mergeCell ref="A56:D56"/>
    <mergeCell ref="A9:H9"/>
    <mergeCell ref="E10:H10"/>
    <mergeCell ref="C11:D11"/>
    <mergeCell ref="C12:G12"/>
    <mergeCell ref="C13:G13"/>
    <mergeCell ref="C18:G18"/>
    <mergeCell ref="C36:G36"/>
    <mergeCell ref="A32:H32"/>
    <mergeCell ref="A21:H21"/>
    <mergeCell ref="A24:B24"/>
    <mergeCell ref="D24:G24"/>
    <mergeCell ref="A22:C22"/>
    <mergeCell ref="D22:H22"/>
    <mergeCell ref="A29:H29"/>
    <mergeCell ref="A28:H28"/>
    <mergeCell ref="C35:G35"/>
    <mergeCell ref="D45:H45"/>
    <mergeCell ref="A27:H27"/>
    <mergeCell ref="A33:D33"/>
    <mergeCell ref="E33:H33"/>
    <mergeCell ref="C34:D34"/>
    <mergeCell ref="A50:H50"/>
    <mergeCell ref="C60:G60"/>
    <mergeCell ref="A66:F66"/>
    <mergeCell ref="C110:G110"/>
    <mergeCell ref="E79:H79"/>
    <mergeCell ref="C81:G81"/>
    <mergeCell ref="C82:G82"/>
    <mergeCell ref="C83:G83"/>
    <mergeCell ref="C104:G104"/>
    <mergeCell ref="C105:G105"/>
    <mergeCell ref="C103:D103"/>
    <mergeCell ref="C86:G86"/>
    <mergeCell ref="C87:G87"/>
    <mergeCell ref="C106:G106"/>
    <mergeCell ref="C107:G107"/>
    <mergeCell ref="C108:G108"/>
    <mergeCell ref="D93:G93"/>
    <mergeCell ref="G89:H89"/>
    <mergeCell ref="E102:H102"/>
    <mergeCell ref="A102:D102"/>
    <mergeCell ref="C109:G109"/>
    <mergeCell ref="A68:C68"/>
    <mergeCell ref="D68:H68"/>
    <mergeCell ref="C80:D80"/>
    <mergeCell ref="A78:H78"/>
    <mergeCell ref="A74:H74"/>
    <mergeCell ref="A70:B70"/>
    <mergeCell ref="C88:G88"/>
    <mergeCell ref="A97:H97"/>
    <mergeCell ref="A96:H96"/>
    <mergeCell ref="A116:B116"/>
    <mergeCell ref="D116:G116"/>
    <mergeCell ref="A113:H113"/>
    <mergeCell ref="A114:C114"/>
    <mergeCell ref="D114:H114"/>
    <mergeCell ref="C111:G111"/>
    <mergeCell ref="G112:H112"/>
    <mergeCell ref="A112:F112"/>
    <mergeCell ref="C126:D126"/>
    <mergeCell ref="C127:G127"/>
    <mergeCell ref="A119:H119"/>
    <mergeCell ref="A120:H120"/>
    <mergeCell ref="A125:D125"/>
    <mergeCell ref="E125:H125"/>
    <mergeCell ref="A124:H124"/>
    <mergeCell ref="A121:H121"/>
    <mergeCell ref="C150:G150"/>
    <mergeCell ref="G135:H135"/>
    <mergeCell ref="C129:G129"/>
    <mergeCell ref="C130:G130"/>
    <mergeCell ref="C131:G131"/>
    <mergeCell ref="C132:G132"/>
    <mergeCell ref="C134:G134"/>
    <mergeCell ref="A136:H136"/>
    <mergeCell ref="C133:G133"/>
    <mergeCell ref="A135:F135"/>
    <mergeCell ref="C153:G153"/>
    <mergeCell ref="C154:G154"/>
    <mergeCell ref="C155:G155"/>
    <mergeCell ref="A142:H142"/>
    <mergeCell ref="C151:G151"/>
    <mergeCell ref="C152:G152"/>
    <mergeCell ref="A147:H147"/>
    <mergeCell ref="A148:D148"/>
    <mergeCell ref="E148:H148"/>
    <mergeCell ref="C149:D149"/>
    <mergeCell ref="G181:H181"/>
    <mergeCell ref="D183:H183"/>
    <mergeCell ref="C156:G156"/>
    <mergeCell ref="A160:C160"/>
    <mergeCell ref="D160:H160"/>
    <mergeCell ref="C157:G157"/>
    <mergeCell ref="A158:F158"/>
    <mergeCell ref="G158:H158"/>
    <mergeCell ref="A159:H159"/>
    <mergeCell ref="C175:G175"/>
    <mergeCell ref="D47:G47"/>
    <mergeCell ref="G66:H66"/>
    <mergeCell ref="C62:G62"/>
    <mergeCell ref="A44:H44"/>
    <mergeCell ref="A182:H182"/>
    <mergeCell ref="A183:C183"/>
    <mergeCell ref="C177:G177"/>
    <mergeCell ref="C178:G178"/>
    <mergeCell ref="C179:G179"/>
    <mergeCell ref="A181:F181"/>
    <mergeCell ref="A189:H189"/>
    <mergeCell ref="C196:G196"/>
    <mergeCell ref="C197:G197"/>
    <mergeCell ref="A194:D194"/>
    <mergeCell ref="G20:H20"/>
    <mergeCell ref="A20:F20"/>
    <mergeCell ref="A67:H67"/>
    <mergeCell ref="A52:H52"/>
    <mergeCell ref="A51:H51"/>
    <mergeCell ref="E56:H56"/>
    <mergeCell ref="E194:H194"/>
    <mergeCell ref="C195:D195"/>
    <mergeCell ref="C199:G199"/>
    <mergeCell ref="C200:G200"/>
    <mergeCell ref="A185:B185"/>
    <mergeCell ref="D185:G185"/>
    <mergeCell ref="A188:H188"/>
    <mergeCell ref="C198:G198"/>
    <mergeCell ref="A193:H193"/>
    <mergeCell ref="A190:H190"/>
    <mergeCell ref="C201:G201"/>
    <mergeCell ref="A211:H211"/>
    <mergeCell ref="A205:H205"/>
    <mergeCell ref="C202:G202"/>
    <mergeCell ref="C203:G203"/>
    <mergeCell ref="A204:F204"/>
    <mergeCell ref="G204:H204"/>
    <mergeCell ref="A206:C206"/>
    <mergeCell ref="D206:H206"/>
    <mergeCell ref="A208:B208"/>
    <mergeCell ref="D208:G208"/>
    <mergeCell ref="C219:G219"/>
    <mergeCell ref="A216:H216"/>
    <mergeCell ref="A217:D217"/>
    <mergeCell ref="E217:H217"/>
    <mergeCell ref="C218:D218"/>
    <mergeCell ref="A213:H213"/>
    <mergeCell ref="A212:H212"/>
    <mergeCell ref="A251:H251"/>
    <mergeCell ref="C244:G244"/>
    <mergeCell ref="C241:D241"/>
    <mergeCell ref="A239:H239"/>
    <mergeCell ref="A240:D240"/>
    <mergeCell ref="E240:H240"/>
    <mergeCell ref="C249:G249"/>
    <mergeCell ref="C245:G245"/>
    <mergeCell ref="C246:G246"/>
    <mergeCell ref="C247:G247"/>
    <mergeCell ref="A281:H281"/>
    <mergeCell ref="A296:F296"/>
    <mergeCell ref="C291:G291"/>
    <mergeCell ref="C292:G292"/>
    <mergeCell ref="C293:G293"/>
    <mergeCell ref="C294:G294"/>
    <mergeCell ref="G296:H296"/>
    <mergeCell ref="C311:G311"/>
    <mergeCell ref="C312:G312"/>
    <mergeCell ref="C313:G313"/>
    <mergeCell ref="A297:H297"/>
    <mergeCell ref="E286:H286"/>
    <mergeCell ref="A282:H282"/>
    <mergeCell ref="C290:G290"/>
    <mergeCell ref="C295:G295"/>
    <mergeCell ref="A319:F319"/>
    <mergeCell ref="A298:C298"/>
    <mergeCell ref="D298:H298"/>
    <mergeCell ref="A300:B300"/>
    <mergeCell ref="D300:G300"/>
    <mergeCell ref="C310:D310"/>
    <mergeCell ref="C317:G317"/>
    <mergeCell ref="A308:H308"/>
    <mergeCell ref="A309:D309"/>
    <mergeCell ref="E309:H309"/>
    <mergeCell ref="C336:G336"/>
    <mergeCell ref="A328:H328"/>
    <mergeCell ref="A327:H327"/>
    <mergeCell ref="C318:G318"/>
    <mergeCell ref="A321:C321"/>
    <mergeCell ref="D321:H321"/>
    <mergeCell ref="A323:B323"/>
    <mergeCell ref="D323:G323"/>
    <mergeCell ref="A320:H320"/>
    <mergeCell ref="A326:H326"/>
    <mergeCell ref="C338:G338"/>
    <mergeCell ref="C339:G339"/>
    <mergeCell ref="C340:G340"/>
    <mergeCell ref="C337:G337"/>
    <mergeCell ref="A331:H331"/>
    <mergeCell ref="A332:D332"/>
    <mergeCell ref="E332:H332"/>
    <mergeCell ref="C333:D333"/>
    <mergeCell ref="C334:G334"/>
    <mergeCell ref="C335:G335"/>
    <mergeCell ref="C341:G341"/>
    <mergeCell ref="A344:C344"/>
    <mergeCell ref="D344:H344"/>
    <mergeCell ref="A346:B346"/>
    <mergeCell ref="A350:H350"/>
    <mergeCell ref="A349:H349"/>
    <mergeCell ref="D346:G346"/>
    <mergeCell ref="A342:F342"/>
    <mergeCell ref="G342:H342"/>
    <mergeCell ref="A343:H343"/>
    <mergeCell ref="C248:G248"/>
    <mergeCell ref="A275:C275"/>
    <mergeCell ref="A250:F250"/>
    <mergeCell ref="G250:H250"/>
    <mergeCell ref="C265:G265"/>
    <mergeCell ref="C266:G266"/>
    <mergeCell ref="A252:C252"/>
    <mergeCell ref="D252:H252"/>
    <mergeCell ref="A254:B254"/>
    <mergeCell ref="D254:G254"/>
    <mergeCell ref="C264:D264"/>
    <mergeCell ref="D367:H367"/>
    <mergeCell ref="C287:D287"/>
    <mergeCell ref="A285:H285"/>
    <mergeCell ref="A280:H280"/>
    <mergeCell ref="A286:D286"/>
    <mergeCell ref="C288:G288"/>
    <mergeCell ref="C359:G359"/>
    <mergeCell ref="C360:G360"/>
    <mergeCell ref="C361:G361"/>
    <mergeCell ref="C379:D379"/>
    <mergeCell ref="A372:H372"/>
    <mergeCell ref="A377:H377"/>
    <mergeCell ref="A378:D378"/>
    <mergeCell ref="E378:H378"/>
    <mergeCell ref="A374:H374"/>
    <mergeCell ref="A373:H373"/>
    <mergeCell ref="A369:B369"/>
    <mergeCell ref="D369:G369"/>
    <mergeCell ref="C356:D356"/>
    <mergeCell ref="A365:F365"/>
    <mergeCell ref="G365:H365"/>
    <mergeCell ref="A366:H366"/>
    <mergeCell ref="A367:C367"/>
    <mergeCell ref="C363:G363"/>
    <mergeCell ref="C357:G357"/>
    <mergeCell ref="C358:G358"/>
    <mergeCell ref="A390:C390"/>
    <mergeCell ref="D390:H390"/>
    <mergeCell ref="C380:G380"/>
    <mergeCell ref="C381:G381"/>
    <mergeCell ref="C382:G382"/>
    <mergeCell ref="C383:G383"/>
    <mergeCell ref="C384:G384"/>
    <mergeCell ref="C385:G385"/>
    <mergeCell ref="C386:G386"/>
    <mergeCell ref="A400:H400"/>
    <mergeCell ref="A397:H397"/>
    <mergeCell ref="A396:H396"/>
    <mergeCell ref="A395:H395"/>
    <mergeCell ref="C387:G387"/>
    <mergeCell ref="A388:F388"/>
    <mergeCell ref="G388:H388"/>
    <mergeCell ref="A392:B392"/>
    <mergeCell ref="D392:G392"/>
    <mergeCell ref="A389:H389"/>
    <mergeCell ref="C410:G410"/>
    <mergeCell ref="A411:F411"/>
    <mergeCell ref="G411:H411"/>
    <mergeCell ref="A401:D401"/>
    <mergeCell ref="E401:H401"/>
    <mergeCell ref="C402:D402"/>
    <mergeCell ref="C403:G403"/>
    <mergeCell ref="C404:G404"/>
    <mergeCell ref="C405:G405"/>
    <mergeCell ref="C406:G406"/>
    <mergeCell ref="C407:G407"/>
    <mergeCell ref="C408:G408"/>
    <mergeCell ref="C409:G409"/>
    <mergeCell ref="A423:H423"/>
    <mergeCell ref="A420:H420"/>
    <mergeCell ref="A419:H419"/>
    <mergeCell ref="A418:H418"/>
    <mergeCell ref="A412:H412"/>
    <mergeCell ref="A413:C413"/>
    <mergeCell ref="D413:H413"/>
    <mergeCell ref="C433:G433"/>
    <mergeCell ref="A434:F434"/>
    <mergeCell ref="G434:H434"/>
    <mergeCell ref="A424:D424"/>
    <mergeCell ref="E424:H424"/>
    <mergeCell ref="C425:D425"/>
    <mergeCell ref="C426:G426"/>
    <mergeCell ref="C427:G427"/>
    <mergeCell ref="C428:G428"/>
    <mergeCell ref="C429:G429"/>
    <mergeCell ref="C430:G430"/>
    <mergeCell ref="C431:G431"/>
    <mergeCell ref="A415:B415"/>
    <mergeCell ref="D415:G415"/>
    <mergeCell ref="C432:G432"/>
    <mergeCell ref="A446:H446"/>
    <mergeCell ref="A443:H443"/>
    <mergeCell ref="A442:H442"/>
    <mergeCell ref="A441:H441"/>
    <mergeCell ref="A435:H435"/>
    <mergeCell ref="A436:C436"/>
    <mergeCell ref="D436:H436"/>
    <mergeCell ref="A438:B438"/>
    <mergeCell ref="D438:G438"/>
    <mergeCell ref="C456:G456"/>
    <mergeCell ref="A457:F457"/>
    <mergeCell ref="G457:H457"/>
    <mergeCell ref="A447:D447"/>
    <mergeCell ref="E447:H447"/>
    <mergeCell ref="C448:D448"/>
    <mergeCell ref="C449:G449"/>
    <mergeCell ref="C450:G450"/>
    <mergeCell ref="C451:G451"/>
    <mergeCell ref="C452:G452"/>
    <mergeCell ref="C453:G453"/>
    <mergeCell ref="C454:G454"/>
    <mergeCell ref="C455:G455"/>
    <mergeCell ref="A469:H469"/>
    <mergeCell ref="A466:H466"/>
    <mergeCell ref="A465:H465"/>
    <mergeCell ref="A464:H464"/>
    <mergeCell ref="A458:H458"/>
    <mergeCell ref="A459:C459"/>
    <mergeCell ref="D459:H459"/>
    <mergeCell ref="C479:G479"/>
    <mergeCell ref="A480:F480"/>
    <mergeCell ref="G480:H480"/>
    <mergeCell ref="A470:D470"/>
    <mergeCell ref="E470:H470"/>
    <mergeCell ref="C471:D471"/>
    <mergeCell ref="C472:G472"/>
    <mergeCell ref="C473:G473"/>
    <mergeCell ref="C474:G474"/>
    <mergeCell ref="C475:G475"/>
    <mergeCell ref="C476:G476"/>
    <mergeCell ref="C477:G477"/>
    <mergeCell ref="A461:B461"/>
    <mergeCell ref="D461:G461"/>
    <mergeCell ref="C478:G478"/>
    <mergeCell ref="A492:H492"/>
    <mergeCell ref="A487:H487"/>
    <mergeCell ref="A488:H488"/>
    <mergeCell ref="A489:H489"/>
    <mergeCell ref="A481:H481"/>
    <mergeCell ref="A482:C482"/>
    <mergeCell ref="D482:H482"/>
    <mergeCell ref="A484:B484"/>
    <mergeCell ref="D484:G484"/>
    <mergeCell ref="C502:G502"/>
    <mergeCell ref="A503:F503"/>
    <mergeCell ref="G503:H503"/>
    <mergeCell ref="A493:D493"/>
    <mergeCell ref="E493:H493"/>
    <mergeCell ref="C494:D494"/>
    <mergeCell ref="C495:G495"/>
    <mergeCell ref="C496:G496"/>
    <mergeCell ref="C497:G497"/>
    <mergeCell ref="C498:G498"/>
    <mergeCell ref="C499:G499"/>
    <mergeCell ref="C500:G500"/>
    <mergeCell ref="C501:G501"/>
    <mergeCell ref="A515:H515"/>
    <mergeCell ref="A512:H512"/>
    <mergeCell ref="A511:H511"/>
    <mergeCell ref="A510:H510"/>
    <mergeCell ref="A504:H504"/>
    <mergeCell ref="A505:C505"/>
    <mergeCell ref="D505:H505"/>
    <mergeCell ref="C525:G525"/>
    <mergeCell ref="A526:F526"/>
    <mergeCell ref="G526:H526"/>
    <mergeCell ref="A516:D516"/>
    <mergeCell ref="E516:H516"/>
    <mergeCell ref="C517:D517"/>
    <mergeCell ref="C518:G518"/>
    <mergeCell ref="C519:G519"/>
    <mergeCell ref="C520:G520"/>
    <mergeCell ref="C521:G521"/>
    <mergeCell ref="C522:G522"/>
    <mergeCell ref="C523:G523"/>
    <mergeCell ref="A507:B507"/>
    <mergeCell ref="D507:G507"/>
    <mergeCell ref="C524:G524"/>
    <mergeCell ref="A538:H538"/>
    <mergeCell ref="A535:H535"/>
    <mergeCell ref="A534:H534"/>
    <mergeCell ref="A533:H533"/>
    <mergeCell ref="A527:H527"/>
    <mergeCell ref="A528:C528"/>
    <mergeCell ref="D528:H528"/>
    <mergeCell ref="A530:B530"/>
    <mergeCell ref="D530:G530"/>
    <mergeCell ref="C548:G548"/>
    <mergeCell ref="A549:F549"/>
    <mergeCell ref="G549:H549"/>
    <mergeCell ref="A539:D539"/>
    <mergeCell ref="E539:H539"/>
    <mergeCell ref="C540:D540"/>
    <mergeCell ref="C541:G541"/>
    <mergeCell ref="C542:G542"/>
    <mergeCell ref="C543:G543"/>
    <mergeCell ref="C544:G544"/>
    <mergeCell ref="C545:G545"/>
    <mergeCell ref="C546:G546"/>
    <mergeCell ref="C547:G547"/>
    <mergeCell ref="A561:H561"/>
    <mergeCell ref="A558:H558"/>
    <mergeCell ref="A557:H557"/>
    <mergeCell ref="A556:H556"/>
    <mergeCell ref="A550:H550"/>
    <mergeCell ref="A551:C551"/>
    <mergeCell ref="D551:H551"/>
    <mergeCell ref="C571:G571"/>
    <mergeCell ref="A572:F572"/>
    <mergeCell ref="G572:H572"/>
    <mergeCell ref="A562:D562"/>
    <mergeCell ref="E562:H562"/>
    <mergeCell ref="C563:D563"/>
    <mergeCell ref="C564:G564"/>
    <mergeCell ref="C565:G565"/>
    <mergeCell ref="C566:G566"/>
    <mergeCell ref="C567:G567"/>
    <mergeCell ref="C568:G568"/>
    <mergeCell ref="C569:G569"/>
    <mergeCell ref="A553:B553"/>
    <mergeCell ref="D553:G553"/>
    <mergeCell ref="C570:G570"/>
    <mergeCell ref="A584:H584"/>
    <mergeCell ref="A581:H581"/>
    <mergeCell ref="A580:H580"/>
    <mergeCell ref="A579:H579"/>
    <mergeCell ref="A573:H573"/>
    <mergeCell ref="A574:C574"/>
    <mergeCell ref="D574:H574"/>
    <mergeCell ref="A576:B576"/>
    <mergeCell ref="D576:G576"/>
    <mergeCell ref="C594:G594"/>
    <mergeCell ref="A595:F595"/>
    <mergeCell ref="G595:H595"/>
    <mergeCell ref="A585:D585"/>
    <mergeCell ref="E585:H585"/>
    <mergeCell ref="C586:D586"/>
    <mergeCell ref="C587:G587"/>
    <mergeCell ref="C588:G588"/>
    <mergeCell ref="C589:G589"/>
    <mergeCell ref="C590:G590"/>
    <mergeCell ref="C591:G591"/>
    <mergeCell ref="C592:G592"/>
    <mergeCell ref="C593:G593"/>
    <mergeCell ref="A596:H596"/>
    <mergeCell ref="A597:C597"/>
    <mergeCell ref="D597:H597"/>
    <mergeCell ref="A599:B599"/>
    <mergeCell ref="D599:G599"/>
    <mergeCell ref="A351:H351"/>
    <mergeCell ref="C364:G364"/>
    <mergeCell ref="A355:D355"/>
    <mergeCell ref="C362:G362"/>
    <mergeCell ref="G319:H319"/>
    <mergeCell ref="C314:G314"/>
    <mergeCell ref="C315:G315"/>
    <mergeCell ref="C316:G316"/>
    <mergeCell ref="A354:H354"/>
    <mergeCell ref="E355:H355"/>
    <mergeCell ref="A262:H262"/>
    <mergeCell ref="A263:D263"/>
    <mergeCell ref="E263:H263"/>
    <mergeCell ref="A305:H305"/>
    <mergeCell ref="A304:H304"/>
    <mergeCell ref="A303:H303"/>
    <mergeCell ref="C289:G289"/>
    <mergeCell ref="C267:G267"/>
    <mergeCell ref="C269:G269"/>
    <mergeCell ref="C268:G268"/>
    <mergeCell ref="A277:B277"/>
    <mergeCell ref="D277:G277"/>
    <mergeCell ref="D275:H275"/>
    <mergeCell ref="A273:F273"/>
    <mergeCell ref="G273:H273"/>
    <mergeCell ref="A274:H274"/>
    <mergeCell ref="C270:G270"/>
    <mergeCell ref="C271:G271"/>
    <mergeCell ref="C272:G272"/>
    <mergeCell ref="A235:H235"/>
    <mergeCell ref="A236:H236"/>
    <mergeCell ref="C242:G242"/>
    <mergeCell ref="C243:G243"/>
    <mergeCell ref="A259:H259"/>
    <mergeCell ref="A258:H258"/>
    <mergeCell ref="A257:H257"/>
    <mergeCell ref="A228:H228"/>
    <mergeCell ref="C220:G220"/>
    <mergeCell ref="C221:G221"/>
    <mergeCell ref="C222:G222"/>
    <mergeCell ref="C223:G223"/>
    <mergeCell ref="A227:F227"/>
    <mergeCell ref="C224:G224"/>
    <mergeCell ref="C225:G225"/>
    <mergeCell ref="C226:G226"/>
    <mergeCell ref="G227:H227"/>
    <mergeCell ref="C172:D172"/>
    <mergeCell ref="C173:G173"/>
    <mergeCell ref="D162:G162"/>
    <mergeCell ref="A170:H170"/>
    <mergeCell ref="A171:D171"/>
    <mergeCell ref="E171:H171"/>
    <mergeCell ref="A93:B93"/>
    <mergeCell ref="A90:H90"/>
    <mergeCell ref="A91:C91"/>
    <mergeCell ref="D91:H91"/>
    <mergeCell ref="A89:F89"/>
    <mergeCell ref="A101:H101"/>
    <mergeCell ref="C128:G128"/>
    <mergeCell ref="C176:G176"/>
    <mergeCell ref="A143:H143"/>
    <mergeCell ref="A144:H144"/>
    <mergeCell ref="A165:H165"/>
    <mergeCell ref="A98:H98"/>
    <mergeCell ref="C174:G174"/>
    <mergeCell ref="A167:H167"/>
    <mergeCell ref="A166:H166"/>
    <mergeCell ref="A162:B162"/>
    <mergeCell ref="C84:G84"/>
    <mergeCell ref="C85:G85"/>
    <mergeCell ref="C58:G58"/>
    <mergeCell ref="A55:H55"/>
    <mergeCell ref="C64:G64"/>
    <mergeCell ref="C65:G65"/>
    <mergeCell ref="A139:B139"/>
    <mergeCell ref="D139:G139"/>
    <mergeCell ref="A137:C137"/>
    <mergeCell ref="D137:H137"/>
    <mergeCell ref="C180:G180"/>
    <mergeCell ref="A234:H234"/>
    <mergeCell ref="A229:C229"/>
    <mergeCell ref="D229:H229"/>
    <mergeCell ref="A231:B231"/>
    <mergeCell ref="D231:G231"/>
  </mergeCells>
  <printOptions horizontalCentered="1"/>
  <pageMargins left="0.7874015748031497" right="0.7874015748031497" top="0.64" bottom="1.1023622047244095" header="0.31496062992125984" footer="0.43"/>
  <pageSetup fitToHeight="0" fitToWidth="1" horizontalDpi="600" verticalDpi="600" orientation="portrait" paperSize="9" scale="96" r:id="rId2"/>
  <headerFooter alignWithMargins="0">
    <oddHeader>&amp;CPage &amp;P</oddHeader>
    <oddFooter>&amp;C&amp;F</oddFooter>
  </headerFooter>
  <rowBreaks count="25" manualBreakCount="25">
    <brk id="25" max="7" man="1"/>
    <brk id="48" max="7" man="1"/>
    <brk id="71" max="7" man="1"/>
    <brk id="94" max="7" man="1"/>
    <brk id="117" max="7" man="1"/>
    <brk id="140" max="7" man="1"/>
    <brk id="163" max="7" man="1"/>
    <brk id="186" max="7" man="1"/>
    <brk id="209" max="255" man="1"/>
    <brk id="232" max="255" man="1"/>
    <brk id="255" max="255" man="1"/>
    <brk id="278" max="255" man="1"/>
    <brk id="301" max="255" man="1"/>
    <brk id="324" max="255" man="1"/>
    <brk id="347" max="255" man="1"/>
    <brk id="370" max="255" man="1"/>
    <brk id="393" max="255" man="1"/>
    <brk id="416" max="255" man="1"/>
    <brk id="439" max="255" man="1"/>
    <brk id="462" max="255" man="1"/>
    <brk id="485" max="255" man="1"/>
    <brk id="508" max="255" man="1"/>
    <brk id="531" max="255" man="1"/>
    <brk id="554" max="255" man="1"/>
    <brk id="577" max="255" man="1"/>
  </rowBreaks>
  <drawing r:id="rId1"/>
</worksheet>
</file>

<file path=xl/worksheets/sheet4.xml><?xml version="1.0" encoding="utf-8"?>
<worksheet xmlns="http://schemas.openxmlformats.org/spreadsheetml/2006/main" xmlns:r="http://schemas.openxmlformats.org/officeDocument/2006/relationships">
  <sheetPr codeName="Feuil1"/>
  <dimension ref="A1:BV242"/>
  <sheetViews>
    <sheetView showGridLines="0" view="pageBreakPreview" zoomScale="75" zoomScaleSheetLayoutView="75" zoomScalePageLayoutView="0" workbookViewId="0" topLeftCell="A1">
      <pane ySplit="2" topLeftCell="A66" activePane="bottomLeft" state="frozen"/>
      <selection pane="topLeft" activeCell="A1" sqref="A1"/>
      <selection pane="bottomLeft" activeCell="R101" sqref="R101"/>
    </sheetView>
  </sheetViews>
  <sheetFormatPr defaultColWidth="11.421875" defaultRowHeight="12.75"/>
  <cols>
    <col min="1" max="1" width="5.00390625" style="7" customWidth="1"/>
    <col min="2" max="2" width="6.421875" style="8" customWidth="1"/>
    <col min="3" max="3" width="13.28125" style="8" customWidth="1"/>
    <col min="4" max="4" width="6.8515625" style="8" customWidth="1"/>
    <col min="5" max="5" width="10.7109375" style="8" customWidth="1"/>
    <col min="6" max="6" width="24.8515625" style="8" customWidth="1"/>
    <col min="7" max="7" width="9.7109375" style="8" customWidth="1"/>
    <col min="8" max="8" width="3.421875" style="8" customWidth="1"/>
    <col min="9" max="9" width="9.421875" style="8" customWidth="1"/>
    <col min="10" max="10" width="5.00390625" style="7" customWidth="1"/>
    <col min="11" max="11" width="6.421875" style="8" customWidth="1"/>
    <col min="12" max="12" width="13.28125" style="8" customWidth="1"/>
    <col min="13" max="13" width="6.8515625" style="8" customWidth="1"/>
    <col min="14" max="14" width="10.7109375" style="8" customWidth="1"/>
    <col min="15" max="15" width="24.8515625" style="8" customWidth="1"/>
    <col min="16" max="16" width="9.7109375" style="8" customWidth="1"/>
    <col min="17" max="17" width="3.421875" style="8" customWidth="1"/>
    <col min="18" max="18" width="9.421875" style="8" customWidth="1"/>
    <col min="19" max="19" width="9.140625" style="8" hidden="1" customWidth="1"/>
    <col min="20" max="20" width="9.7109375" style="8" hidden="1" customWidth="1"/>
    <col min="21" max="25" width="7.28125" style="8" hidden="1" customWidth="1"/>
    <col min="26" max="26" width="8.28125" style="8" hidden="1" customWidth="1"/>
    <col min="27" max="52" width="7.28125" style="8" hidden="1" customWidth="1"/>
    <col min="53" max="72" width="7.28125" style="6" hidden="1" customWidth="1"/>
    <col min="73" max="123" width="11.421875" style="6" customWidth="1"/>
    <col min="124" max="16384" width="11.421875" style="6" customWidth="1"/>
  </cols>
  <sheetData>
    <row r="1" spans="1:74" ht="75.75" customHeight="1" thickBot="1">
      <c r="A1" s="264" t="s">
        <v>45</v>
      </c>
      <c r="B1" s="264"/>
      <c r="C1" s="264"/>
      <c r="D1" s="264"/>
      <c r="E1" s="264"/>
      <c r="F1" s="264"/>
      <c r="G1" s="264"/>
      <c r="H1" s="264"/>
      <c r="I1" s="264"/>
      <c r="J1" s="264"/>
      <c r="K1" s="264"/>
      <c r="L1" s="264"/>
      <c r="M1" s="264"/>
      <c r="N1" s="264"/>
      <c r="O1" s="264"/>
      <c r="P1" s="264"/>
      <c r="Q1" s="264"/>
      <c r="R1" s="264"/>
      <c r="S1" s="116"/>
      <c r="T1" s="63"/>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2" ht="63" customHeight="1" thickBot="1">
      <c r="A2" s="265" t="s">
        <v>44</v>
      </c>
      <c r="B2" s="265"/>
      <c r="C2" s="265"/>
      <c r="D2" s="265"/>
      <c r="E2" s="265"/>
      <c r="F2" s="265"/>
      <c r="G2" s="265"/>
      <c r="H2" s="265"/>
      <c r="I2" s="265"/>
      <c r="J2" s="265"/>
      <c r="K2" s="265"/>
      <c r="L2" s="265"/>
      <c r="M2" s="265"/>
      <c r="N2" s="265"/>
      <c r="O2" s="265"/>
      <c r="P2" s="265"/>
      <c r="Q2" s="266"/>
      <c r="R2" s="128">
        <v>4</v>
      </c>
      <c r="U2" s="68" t="str">
        <f>Prépa!$D11</f>
        <v>ALENCON/ARCONNA</v>
      </c>
      <c r="W2" s="67" t="str">
        <f>Prépa!$D13</f>
        <v>ANGERS</v>
      </c>
      <c r="Y2" s="67" t="str">
        <f>Prépa!$D15</f>
        <v>ANJOU</v>
      </c>
      <c r="AA2" s="67" t="str">
        <f>Prépa!$D17</f>
        <v>BAUGE</v>
      </c>
      <c r="AC2" s="67" t="str">
        <f>Prépa!$D19</f>
        <v>BOIS D'O</v>
      </c>
      <c r="AE2" s="67" t="str">
        <f>Prépa!$D21</f>
        <v>BOURGES</v>
      </c>
      <c r="AG2" s="67" t="str">
        <f>Prépa!$D23</f>
        <v>GLORIETTE</v>
      </c>
      <c r="AI2" s="67" t="str">
        <f>Prépa!$D25</f>
        <v>LAVAL</v>
      </c>
      <c r="AK2" s="67" t="str">
        <f>Prépa!$D27</f>
        <v>NANTES ERDRE</v>
      </c>
      <c r="AM2" s="67" t="str">
        <f>Prépa!$D29</f>
        <v>NANTES VIGNEUX</v>
      </c>
      <c r="AO2" s="67" t="str">
        <f>Prépa!$D31</f>
        <v>ORLEANS DONNERY</v>
      </c>
      <c r="AQ2" s="67" t="str">
        <f>Prépa!$D33</f>
        <v>PLOEMEUR</v>
      </c>
      <c r="AS2" s="67" t="str">
        <f>Prépa!$D35</f>
        <v>RHUYS KERVER</v>
      </c>
      <c r="AU2" s="67" t="str">
        <f>Prépa!$D37</f>
        <v>ROCHERS SEVIGNE</v>
      </c>
      <c r="AW2" s="67" t="str">
        <f>Prépa!$D39</f>
        <v>SABLE SOLESMES</v>
      </c>
      <c r="AY2" s="67" t="str">
        <f>Prépa!$D41</f>
        <v>SANCERRE</v>
      </c>
      <c r="BA2" s="67" t="str">
        <f>Prépa!$D43</f>
        <v>SARGE/LE MANS</v>
      </c>
      <c r="BB2" s="8"/>
      <c r="BC2" s="67" t="str">
        <f>Prépa!$D45</f>
        <v>VAL QUEVEN</v>
      </c>
      <c r="BD2" s="8"/>
      <c r="BE2" s="67">
        <f>Prépa!$D47</f>
        <v>0</v>
      </c>
      <c r="BF2" s="8"/>
      <c r="BG2" s="67">
        <f>Prépa!$D49</f>
        <v>0</v>
      </c>
      <c r="BH2" s="8"/>
      <c r="BI2" s="67">
        <f>Prépa!$D51</f>
        <v>0</v>
      </c>
      <c r="BJ2" s="8"/>
      <c r="BK2" s="67">
        <f>Prépa!$D53</f>
        <v>0</v>
      </c>
      <c r="BL2" s="8"/>
      <c r="BM2" s="67">
        <f>Prépa!$D55</f>
        <v>0</v>
      </c>
      <c r="BN2" s="8"/>
      <c r="BO2" s="67">
        <f>Prépa!$D57</f>
        <v>0</v>
      </c>
      <c r="BP2" s="8"/>
      <c r="BQ2" s="67">
        <f>Prépa!$D59</f>
        <v>0</v>
      </c>
      <c r="BR2" s="8"/>
      <c r="BS2" s="67">
        <f>Prépa!$D61</f>
        <v>0</v>
      </c>
      <c r="BT2" s="8"/>
    </row>
    <row r="3" spans="1:72" ht="33.75" customHeight="1">
      <c r="A3" s="267" t="str">
        <f>Prépa!D2</f>
        <v>INTERCLUBS PAR EQUIPES PROMOTION MID-AM DAMES</v>
      </c>
      <c r="B3" s="267"/>
      <c r="C3" s="267"/>
      <c r="D3" s="267"/>
      <c r="E3" s="267"/>
      <c r="F3" s="267"/>
      <c r="G3" s="267"/>
      <c r="H3" s="267"/>
      <c r="I3" s="267"/>
      <c r="J3" s="267"/>
      <c r="K3" s="267"/>
      <c r="L3" s="267"/>
      <c r="M3" s="267"/>
      <c r="N3" s="267"/>
      <c r="O3" s="267"/>
      <c r="P3" s="267"/>
      <c r="Q3" s="267"/>
      <c r="R3" s="267"/>
      <c r="U3" s="67" t="str">
        <f>Particip!$C12</f>
        <v>CHARDON Isabelle</v>
      </c>
      <c r="V3" s="67">
        <f>Particip!$B12</f>
        <v>10.2</v>
      </c>
      <c r="W3" s="67" t="str">
        <f>Particip!$C35</f>
        <v>LE RAY Sylvie</v>
      </c>
      <c r="X3" s="67">
        <f>Particip!$B35</f>
        <v>8.8</v>
      </c>
      <c r="Y3" s="67" t="str">
        <f>Particip!$C58</f>
        <v>ESNAULT Marielle</v>
      </c>
      <c r="Z3" s="67">
        <f>Particip!$B58</f>
        <v>15.6</v>
      </c>
      <c r="AA3" s="67" t="str">
        <f>Particip!$C81</f>
        <v>L'HOSTIS Annie</v>
      </c>
      <c r="AB3" s="67">
        <f>Particip!$B81</f>
        <v>15.3</v>
      </c>
      <c r="AC3" s="67" t="str">
        <f>Particip!$C104</f>
        <v>ECOLLAN Laura</v>
      </c>
      <c r="AD3" s="67">
        <f>Particip!$B104</f>
        <v>13.8</v>
      </c>
      <c r="AE3" s="67" t="str">
        <f>Particip!$C127</f>
        <v>CHANTEFORT Valérie</v>
      </c>
      <c r="AF3" s="67">
        <f>Particip!$B127</f>
        <v>4.4</v>
      </c>
      <c r="AG3" s="67" t="str">
        <f>Particip!$C150</f>
        <v>MILLET Isabelle</v>
      </c>
      <c r="AH3" s="67">
        <f>Particip!$B150</f>
        <v>20.8</v>
      </c>
      <c r="AI3" s="67" t="str">
        <f>Particip!$C173</f>
        <v>NAIRIERE Dominique</v>
      </c>
      <c r="AJ3" s="67">
        <f>Particip!$B173</f>
        <v>8.4</v>
      </c>
      <c r="AK3" s="67" t="str">
        <f>Particip!$C196</f>
        <v>TRICHET Eglantine</v>
      </c>
      <c r="AL3" s="67">
        <f>Particip!$B196</f>
        <v>8.5</v>
      </c>
      <c r="AM3" s="67" t="str">
        <f>Particip!$C219</f>
        <v>DE LAUNAY DE LAPERRIERE Béatrice</v>
      </c>
      <c r="AN3" s="67">
        <f>Particip!$B219</f>
        <v>9.3</v>
      </c>
      <c r="AO3" s="67" t="str">
        <f>Particip!$C242</f>
        <v>DELAMARRE Hélène</v>
      </c>
      <c r="AP3" s="67">
        <f>Particip!$B242</f>
        <v>12.1</v>
      </c>
      <c r="AQ3" s="67" t="str">
        <f>Particip!$C265</f>
        <v>OLLITRAULT Nelly</v>
      </c>
      <c r="AR3" s="67">
        <f>Particip!$B265</f>
        <v>6.3</v>
      </c>
      <c r="AS3" s="67" t="str">
        <f>Particip!$C288</f>
        <v>BORIS Pascale</v>
      </c>
      <c r="AT3" s="67">
        <f>Particip!$B288</f>
        <v>6.7</v>
      </c>
      <c r="AU3" s="67" t="str">
        <f>Particip!$C311</f>
        <v>FRENOT Céline</v>
      </c>
      <c r="AV3" s="67">
        <f>Particip!$B311</f>
        <v>10.8</v>
      </c>
      <c r="AW3" s="67" t="str">
        <f>Particip!$C334</f>
        <v>SALESKY Christine</v>
      </c>
      <c r="AX3" s="67">
        <f>Particip!$B334</f>
        <v>12.5</v>
      </c>
      <c r="AY3" s="67" t="str">
        <f>Particip!$C357</f>
        <v>RAZAFINDRAKOTO Nadeche</v>
      </c>
      <c r="AZ3" s="67">
        <f>Particip!$B357</f>
        <v>9.5</v>
      </c>
      <c r="BA3" s="67" t="str">
        <f>Particip!$C380</f>
        <v>GAUTIER Catherine</v>
      </c>
      <c r="BB3" s="67">
        <f>Particip!$B380</f>
        <v>7.4</v>
      </c>
      <c r="BC3" s="67" t="str">
        <f>Particip!$C403</f>
        <v>PAUL Annie</v>
      </c>
      <c r="BD3" s="67">
        <f>Particip!$B403</f>
        <v>10.7</v>
      </c>
      <c r="BE3" s="67">
        <f>Particip!$C426</f>
        <v>0</v>
      </c>
      <c r="BF3" s="67">
        <f>Particip!$B426</f>
        <v>0</v>
      </c>
      <c r="BG3" s="67">
        <f>Particip!$C449</f>
        <v>0</v>
      </c>
      <c r="BH3" s="67">
        <f>Particip!$B449</f>
        <v>0</v>
      </c>
      <c r="BI3" s="67">
        <f>Particip!$C472</f>
        <v>0</v>
      </c>
      <c r="BJ3" s="67">
        <f>Particip!$B472</f>
        <v>0</v>
      </c>
      <c r="BK3" s="67">
        <f>Particip!$C495</f>
        <v>0</v>
      </c>
      <c r="BL3" s="67">
        <f>Particip!$B495</f>
        <v>0</v>
      </c>
      <c r="BM3" s="67">
        <f>Particip!$C518</f>
        <v>0</v>
      </c>
      <c r="BN3" s="67">
        <f>Particip!$B518</f>
        <v>0</v>
      </c>
      <c r="BO3" s="67">
        <f>Particip!$C541</f>
        <v>0</v>
      </c>
      <c r="BP3" s="67">
        <f>Particip!$B541</f>
        <v>0</v>
      </c>
      <c r="BQ3" s="67">
        <f>Particip!$C564</f>
        <v>0</v>
      </c>
      <c r="BR3" s="67">
        <f>Particip!$B564</f>
        <v>0</v>
      </c>
      <c r="BS3" s="67">
        <f>Particip!$C587</f>
        <v>0</v>
      </c>
      <c r="BT3" s="67">
        <f>Particip!$B587</f>
        <v>0</v>
      </c>
    </row>
    <row r="4" spans="1:72" ht="23.25" customHeight="1">
      <c r="A4" s="229" t="str">
        <f>Prépa!D4</f>
        <v>Ligues de Bretagne - Cente Val de Loire - Pays de la Loire</v>
      </c>
      <c r="B4" s="229"/>
      <c r="C4" s="229"/>
      <c r="D4" s="229"/>
      <c r="E4" s="229"/>
      <c r="F4" s="229"/>
      <c r="G4" s="229"/>
      <c r="H4" s="229"/>
      <c r="I4" s="229"/>
      <c r="J4" s="229"/>
      <c r="K4" s="229"/>
      <c r="L4" s="229"/>
      <c r="M4" s="229"/>
      <c r="N4" s="229"/>
      <c r="O4" s="229"/>
      <c r="P4" s="229"/>
      <c r="Q4" s="229"/>
      <c r="R4" s="229"/>
      <c r="U4" s="67" t="str">
        <f>Particip!$C13</f>
        <v>LACROIX Sylvie</v>
      </c>
      <c r="V4" s="67">
        <f>Particip!$B13</f>
        <v>10.8</v>
      </c>
      <c r="W4" s="67" t="str">
        <f>Particip!$C36</f>
        <v>CESARI Claire</v>
      </c>
      <c r="X4" s="67">
        <f>Particip!$B36</f>
        <v>10.1</v>
      </c>
      <c r="Y4" s="67" t="str">
        <f>Particip!$C59</f>
        <v>VIALATOU Dominique</v>
      </c>
      <c r="Z4" s="67">
        <f>Particip!$B59</f>
        <v>15.6</v>
      </c>
      <c r="AA4" s="67" t="str">
        <f>Particip!$C82</f>
        <v>LEFOIE Karine</v>
      </c>
      <c r="AB4" s="67">
        <f>Particip!$B82</f>
        <v>15.7</v>
      </c>
      <c r="AC4" s="67" t="str">
        <f>Particip!$C105</f>
        <v>TREMBLAY Fabienne</v>
      </c>
      <c r="AD4" s="67">
        <f>Particip!$B105</f>
        <v>15.8</v>
      </c>
      <c r="AE4" s="67" t="str">
        <f>Particip!$C128</f>
        <v>LICHON Elisabeth</v>
      </c>
      <c r="AF4" s="67">
        <f>Particip!$B128</f>
        <v>14.6</v>
      </c>
      <c r="AG4" s="67" t="str">
        <f>Particip!$C151</f>
        <v>GEORGE Catherine</v>
      </c>
      <c r="AH4" s="67">
        <f>Particip!$B151</f>
        <v>21.4</v>
      </c>
      <c r="AI4" s="67" t="str">
        <f>Particip!$C174</f>
        <v>MARSOLLIER Elyane</v>
      </c>
      <c r="AJ4" s="67">
        <f>Particip!$B174</f>
        <v>14.3</v>
      </c>
      <c r="AK4" s="67" t="str">
        <f>Particip!$C197</f>
        <v>POINTEAU Sophie</v>
      </c>
      <c r="AL4" s="67">
        <f>Particip!$B197</f>
        <v>9.7</v>
      </c>
      <c r="AM4" s="67" t="str">
        <f>Particip!$C220</f>
        <v>LE POMELLEC Marie-Laure</v>
      </c>
      <c r="AN4" s="67">
        <f>Particip!$B220</f>
        <v>9.6</v>
      </c>
      <c r="AO4" s="67" t="str">
        <f>Particip!$C243</f>
        <v>BAGLAND Francoise</v>
      </c>
      <c r="AP4" s="67">
        <f>Particip!$B243</f>
        <v>14</v>
      </c>
      <c r="AQ4" s="67" t="str">
        <f>Particip!$C266</f>
        <v>DONVAL Françoise</v>
      </c>
      <c r="AR4" s="67">
        <f>Particip!$B266</f>
        <v>13.1</v>
      </c>
      <c r="AS4" s="67" t="str">
        <f>Particip!$C289</f>
        <v>FOURNY Brigitte</v>
      </c>
      <c r="AT4" s="67">
        <f>Particip!$B289</f>
        <v>11.9</v>
      </c>
      <c r="AU4" s="67" t="str">
        <f>Particip!$C312</f>
        <v>RAYNARD Christine</v>
      </c>
      <c r="AV4" s="67">
        <f>Particip!$B312</f>
        <v>12.2</v>
      </c>
      <c r="AW4" s="67" t="str">
        <f>Particip!$C335</f>
        <v>OUTIN Françoise</v>
      </c>
      <c r="AX4" s="67">
        <f>Particip!$B335</f>
        <v>13.3</v>
      </c>
      <c r="AY4" s="67" t="str">
        <f>Particip!$C358</f>
        <v>JOUOT Claude</v>
      </c>
      <c r="AZ4" s="67">
        <f>Particip!$B358</f>
        <v>12.9</v>
      </c>
      <c r="BA4" s="67" t="str">
        <f>Particip!$C381</f>
        <v>OLLU Soizic</v>
      </c>
      <c r="BB4" s="67">
        <f>Particip!$B381</f>
        <v>8</v>
      </c>
      <c r="BC4" s="67" t="str">
        <f>Particip!$C404</f>
        <v>KERMARREC Wanda</v>
      </c>
      <c r="BD4" s="67">
        <f>Particip!$B404</f>
        <v>11.5</v>
      </c>
      <c r="BE4" s="67">
        <f>Particip!$C427</f>
        <v>0</v>
      </c>
      <c r="BF4" s="67">
        <f>Particip!$B427</f>
        <v>0</v>
      </c>
      <c r="BG4" s="67">
        <f>Particip!$C450</f>
        <v>0</v>
      </c>
      <c r="BH4" s="67">
        <f>Particip!$B450</f>
        <v>0</v>
      </c>
      <c r="BI4" s="67">
        <f>Particip!$C473</f>
        <v>0</v>
      </c>
      <c r="BJ4" s="67">
        <f>Particip!$B473</f>
        <v>0</v>
      </c>
      <c r="BK4" s="67">
        <f>Particip!$C496</f>
        <v>0</v>
      </c>
      <c r="BL4" s="67">
        <f>Particip!$B496</f>
        <v>0</v>
      </c>
      <c r="BM4" s="67">
        <f>Particip!$C519</f>
        <v>0</v>
      </c>
      <c r="BN4" s="67">
        <f>Particip!$B519</f>
        <v>0</v>
      </c>
      <c r="BO4" s="67">
        <f>Particip!$C542</f>
        <v>0</v>
      </c>
      <c r="BP4" s="67">
        <f>Particip!$B542</f>
        <v>0</v>
      </c>
      <c r="BQ4" s="67">
        <f>Particip!$C565</f>
        <v>0</v>
      </c>
      <c r="BR4" s="67">
        <f>Particip!$B565</f>
        <v>0</v>
      </c>
      <c r="BS4" s="67">
        <f>Particip!$C588</f>
        <v>0</v>
      </c>
      <c r="BT4" s="67">
        <f>Particip!$B588</f>
        <v>0</v>
      </c>
    </row>
    <row r="5" spans="1:72" ht="21" customHeight="1">
      <c r="A5" s="268" t="str">
        <f>Prépa!D6</f>
        <v>10-11 juin 2017   Golf de SABLE-SOLESMES</v>
      </c>
      <c r="B5" s="268"/>
      <c r="C5" s="268"/>
      <c r="D5" s="268"/>
      <c r="E5" s="268"/>
      <c r="F5" s="268"/>
      <c r="G5" s="268"/>
      <c r="H5" s="268"/>
      <c r="I5" s="268"/>
      <c r="J5" s="268"/>
      <c r="K5" s="268"/>
      <c r="L5" s="268"/>
      <c r="M5" s="268"/>
      <c r="N5" s="268"/>
      <c r="O5" s="268"/>
      <c r="P5" s="268"/>
      <c r="Q5" s="268"/>
      <c r="R5" s="268"/>
      <c r="U5" s="67" t="str">
        <f>Particip!$C14</f>
        <v>RICHARD Mireille</v>
      </c>
      <c r="V5" s="67">
        <f>Particip!$B14</f>
        <v>13.8</v>
      </c>
      <c r="W5" s="67" t="str">
        <f>Particip!$C37</f>
        <v>CREUZÉ Valérie</v>
      </c>
      <c r="X5" s="67">
        <f>Particip!$B37</f>
        <v>10.1</v>
      </c>
      <c r="Y5" s="67" t="str">
        <f>Particip!$C60</f>
        <v>RODALLEC Anita</v>
      </c>
      <c r="Z5" s="67">
        <f>Particip!$B60</f>
        <v>15.9</v>
      </c>
      <c r="AA5" s="67" t="str">
        <f>Particip!$C83</f>
        <v>QUESSON Véronique</v>
      </c>
      <c r="AB5" s="67">
        <f>Particip!$B83</f>
        <v>17</v>
      </c>
      <c r="AC5" s="67" t="str">
        <f>Particip!$C106</f>
        <v>REGEON Catherine</v>
      </c>
      <c r="AD5" s="67">
        <f>Particip!$B106</f>
        <v>18</v>
      </c>
      <c r="AE5" s="67" t="str">
        <f>Particip!$C129</f>
        <v>MOINDROT Veronique</v>
      </c>
      <c r="AF5" s="67">
        <f>Particip!$B129</f>
        <v>15.6</v>
      </c>
      <c r="AG5" s="67" t="str">
        <f>Particip!$C152</f>
        <v>BARRON Nathalie</v>
      </c>
      <c r="AH5" s="67">
        <f>Particip!$B152</f>
        <v>23.1</v>
      </c>
      <c r="AI5" s="67" t="str">
        <f>Particip!$C175</f>
        <v>BESTION DE CAMBOULAS Marie</v>
      </c>
      <c r="AJ5" s="67">
        <f>Particip!$B175</f>
        <v>15.3</v>
      </c>
      <c r="AK5" s="67" t="str">
        <f>Particip!$C198</f>
        <v>BERRA Marie Anne</v>
      </c>
      <c r="AL5" s="67">
        <f>Particip!$B198</f>
        <v>12.7</v>
      </c>
      <c r="AM5" s="67" t="str">
        <f>Particip!$C221</f>
        <v>CALVAR Pascale</v>
      </c>
      <c r="AN5" s="67">
        <f>Particip!$B221</f>
        <v>10.6</v>
      </c>
      <c r="AO5" s="67" t="str">
        <f>Particip!$C244</f>
        <v>BREUVART Christine</v>
      </c>
      <c r="AP5" s="67">
        <f>Particip!$B244</f>
        <v>14.3</v>
      </c>
      <c r="AQ5" s="67" t="str">
        <f>Particip!$C267</f>
        <v>DERRIEN Pascaline</v>
      </c>
      <c r="AR5" s="67">
        <f>Particip!$B267</f>
        <v>14.5</v>
      </c>
      <c r="AS5" s="67" t="str">
        <f>Particip!$C290</f>
        <v>COSTE Sylvie</v>
      </c>
      <c r="AT5" s="67">
        <f>Particip!$B290</f>
        <v>13.5</v>
      </c>
      <c r="AU5" s="67" t="str">
        <f>Particip!$C313</f>
        <v>DUSSOUS Isabelle</v>
      </c>
      <c r="AV5" s="67">
        <f>Particip!$B313</f>
        <v>14.2</v>
      </c>
      <c r="AW5" s="67" t="str">
        <f>Particip!$C336</f>
        <v>CHEVY Maryvonne</v>
      </c>
      <c r="AX5" s="67">
        <f>Particip!$B336</f>
        <v>16.2</v>
      </c>
      <c r="AY5" s="67" t="str">
        <f>Particip!$C359</f>
        <v>LE GUIDEC Jacqueline</v>
      </c>
      <c r="AZ5" s="67">
        <f>Particip!$B359</f>
        <v>15</v>
      </c>
      <c r="BA5" s="67" t="str">
        <f>Particip!$C382</f>
        <v>VOISIN Marie-Claude</v>
      </c>
      <c r="BB5" s="67">
        <f>Particip!$B382</f>
        <v>10.7</v>
      </c>
      <c r="BC5" s="67" t="str">
        <f>Particip!$C405</f>
        <v>MARTIN Françoise</v>
      </c>
      <c r="BD5" s="67">
        <f>Particip!$B405</f>
        <v>12.5</v>
      </c>
      <c r="BE5" s="67">
        <f>Particip!$C428</f>
        <v>0</v>
      </c>
      <c r="BF5" s="67">
        <f>Particip!$B428</f>
        <v>0</v>
      </c>
      <c r="BG5" s="67">
        <f>Particip!$C451</f>
        <v>0</v>
      </c>
      <c r="BH5" s="67">
        <f>Particip!$B451</f>
        <v>0</v>
      </c>
      <c r="BI5" s="67">
        <f>Particip!$C474</f>
        <v>0</v>
      </c>
      <c r="BJ5" s="67">
        <f>Particip!$B474</f>
        <v>0</v>
      </c>
      <c r="BK5" s="67">
        <f>Particip!$C497</f>
        <v>0</v>
      </c>
      <c r="BL5" s="67">
        <f>Particip!$B497</f>
        <v>0</v>
      </c>
      <c r="BM5" s="67">
        <f>Particip!$C520</f>
        <v>0</v>
      </c>
      <c r="BN5" s="67">
        <f>Particip!$B520</f>
        <v>0</v>
      </c>
      <c r="BO5" s="67">
        <f>Particip!$C543</f>
        <v>0</v>
      </c>
      <c r="BP5" s="67">
        <f>Particip!$B543</f>
        <v>0</v>
      </c>
      <c r="BQ5" s="67">
        <f>Particip!$C566</f>
        <v>0</v>
      </c>
      <c r="BR5" s="67">
        <f>Particip!$B566</f>
        <v>0</v>
      </c>
      <c r="BS5" s="67">
        <f>Particip!$C589</f>
        <v>0</v>
      </c>
      <c r="BT5" s="67">
        <f>Particip!$B589</f>
        <v>0</v>
      </c>
    </row>
    <row r="6" spans="1:72" ht="21" customHeight="1">
      <c r="A6" s="111"/>
      <c r="B6" s="111"/>
      <c r="C6" s="111"/>
      <c r="D6" s="111"/>
      <c r="E6" s="111"/>
      <c r="F6" s="111"/>
      <c r="G6" s="111"/>
      <c r="H6" s="111"/>
      <c r="I6" s="111"/>
      <c r="J6" s="111"/>
      <c r="K6" s="111"/>
      <c r="L6" s="111"/>
      <c r="M6" s="111"/>
      <c r="N6" s="111"/>
      <c r="O6" s="111"/>
      <c r="P6" s="111"/>
      <c r="Q6" s="111"/>
      <c r="R6" s="111"/>
      <c r="U6" s="67" t="str">
        <f>Particip!$C15</f>
        <v>BLATRIE Dominique</v>
      </c>
      <c r="V6" s="67">
        <f>Particip!$B15</f>
        <v>17.6</v>
      </c>
      <c r="W6" s="67" t="str">
        <f>Particip!$C38</f>
        <v>HUSARD Fanou</v>
      </c>
      <c r="X6" s="67">
        <f>Particip!$B38</f>
        <v>15.8</v>
      </c>
      <c r="Y6" s="67" t="str">
        <f>Particip!$C61</f>
        <v>RAYER Bernadette</v>
      </c>
      <c r="Z6" s="67">
        <f>Particip!$B61</f>
        <v>16.3</v>
      </c>
      <c r="AA6" s="67" t="str">
        <f>Particip!$C84</f>
        <v>FRAPREAU Colette</v>
      </c>
      <c r="AB6" s="67">
        <f>Particip!$B84</f>
        <v>17.1</v>
      </c>
      <c r="AC6" s="67" t="str">
        <f>Particip!$C107</f>
        <v>TERJAN Chantal</v>
      </c>
      <c r="AD6" s="67">
        <f>Particip!$B107</f>
        <v>18.4</v>
      </c>
      <c r="AE6" s="67" t="str">
        <f>Particip!$C130</f>
        <v>THIAULT Pauline</v>
      </c>
      <c r="AF6" s="67">
        <f>Particip!$B130</f>
        <v>17.2</v>
      </c>
      <c r="AG6" s="67" t="str">
        <f>Particip!$C153</f>
        <v>NARDY Marie José</v>
      </c>
      <c r="AH6" s="67">
        <f>Particip!$B153</f>
        <v>23.1</v>
      </c>
      <c r="AI6" s="67" t="str">
        <f>Particip!$C176</f>
        <v>BOUREL Catherine</v>
      </c>
      <c r="AJ6" s="67">
        <f>Particip!$B176</f>
        <v>16.5</v>
      </c>
      <c r="AK6" s="67" t="str">
        <f>Particip!$C199</f>
        <v>FRIOUX Christelle</v>
      </c>
      <c r="AL6" s="67">
        <f>Particip!$B199</f>
        <v>13.1</v>
      </c>
      <c r="AM6" s="67" t="str">
        <f>Particip!$C222</f>
        <v>BERT Chantal</v>
      </c>
      <c r="AN6" s="67">
        <f>Particip!$B222</f>
        <v>11.4</v>
      </c>
      <c r="AO6" s="67" t="str">
        <f>Particip!$C245</f>
        <v>BIMBENET Pascale</v>
      </c>
      <c r="AP6" s="67">
        <f>Particip!$B245</f>
        <v>15.1</v>
      </c>
      <c r="AQ6" s="67" t="str">
        <f>Particip!$C268</f>
        <v>ROBIC Marie-Hélène</v>
      </c>
      <c r="AR6" s="67">
        <f>Particip!$B268</f>
        <v>14.7</v>
      </c>
      <c r="AS6" s="67" t="str">
        <f>Particip!$C291</f>
        <v>BERNARD Françoise</v>
      </c>
      <c r="AT6" s="67">
        <f>Particip!$B291</f>
        <v>15.2</v>
      </c>
      <c r="AU6" s="67" t="str">
        <f>Particip!$C314</f>
        <v>BAUDOUIN Sylvie</v>
      </c>
      <c r="AV6" s="67">
        <f>Particip!$B314</f>
        <v>15.3</v>
      </c>
      <c r="AW6" s="67" t="str">
        <f>Particip!$C337</f>
        <v>DELABORDE Sylvie</v>
      </c>
      <c r="AX6" s="67">
        <f>Particip!$B337</f>
        <v>19.7</v>
      </c>
      <c r="AY6" s="67" t="str">
        <f>Particip!$C360</f>
        <v>DAUBIE Marie-Claire</v>
      </c>
      <c r="AZ6" s="67">
        <f>Particip!$B360</f>
        <v>15.3</v>
      </c>
      <c r="BA6" s="67" t="str">
        <f>Particip!$C383</f>
        <v>TA VAN THINH Laure</v>
      </c>
      <c r="BB6" s="67">
        <f>Particip!$B383</f>
        <v>12</v>
      </c>
      <c r="BC6" s="67" t="str">
        <f>Particip!$C406</f>
        <v>NAVINER Jocelyne</v>
      </c>
      <c r="BD6" s="67">
        <f>Particip!$B406</f>
        <v>12.9</v>
      </c>
      <c r="BE6" s="67">
        <f>Particip!$C429</f>
        <v>0</v>
      </c>
      <c r="BF6" s="67">
        <f>Particip!$B429</f>
        <v>0</v>
      </c>
      <c r="BG6" s="67">
        <f>Particip!$C452</f>
        <v>0</v>
      </c>
      <c r="BH6" s="67">
        <f>Particip!$B452</f>
        <v>0</v>
      </c>
      <c r="BI6" s="67">
        <f>Particip!$C475</f>
        <v>0</v>
      </c>
      <c r="BJ6" s="67">
        <f>Particip!$B475</f>
        <v>0</v>
      </c>
      <c r="BK6" s="67">
        <f>Particip!$C498</f>
        <v>0</v>
      </c>
      <c r="BL6" s="67">
        <f>Particip!$B498</f>
        <v>0</v>
      </c>
      <c r="BM6" s="67">
        <f>Particip!$C521</f>
        <v>0</v>
      </c>
      <c r="BN6" s="67">
        <f>Particip!$B521</f>
        <v>0</v>
      </c>
      <c r="BO6" s="67">
        <f>Particip!$C544</f>
        <v>0</v>
      </c>
      <c r="BP6" s="67">
        <f>Particip!$B544</f>
        <v>0</v>
      </c>
      <c r="BQ6" s="67">
        <f>Particip!$C567</f>
        <v>0</v>
      </c>
      <c r="BR6" s="67">
        <f>Particip!$B567</f>
        <v>0</v>
      </c>
      <c r="BS6" s="67">
        <f>Particip!$C590</f>
        <v>0</v>
      </c>
      <c r="BT6" s="67">
        <f>Particip!$B590</f>
        <v>0</v>
      </c>
    </row>
    <row r="7" spans="1:72" ht="21" customHeight="1">
      <c r="A7" s="262" t="str">
        <f>IF(R16&gt;0,"1ère ET 2ème JOURNEES","1ère JOURNEE")</f>
        <v>1ère ET 2ème JOURNEES</v>
      </c>
      <c r="B7" s="263"/>
      <c r="C7" s="263"/>
      <c r="D7" s="263"/>
      <c r="E7" s="263"/>
      <c r="F7" s="263"/>
      <c r="G7" s="263"/>
      <c r="H7" s="263"/>
      <c r="I7" s="263"/>
      <c r="J7" s="263"/>
      <c r="K7" s="263"/>
      <c r="L7" s="263"/>
      <c r="M7" s="263"/>
      <c r="N7" s="263"/>
      <c r="O7" s="263"/>
      <c r="P7" s="263"/>
      <c r="Q7" s="263"/>
      <c r="R7" s="263"/>
      <c r="U7" s="67" t="str">
        <f>Particip!$C16</f>
        <v>JAMIN Madeleine</v>
      </c>
      <c r="V7" s="67">
        <f>Particip!$B16</f>
        <v>20.7</v>
      </c>
      <c r="W7" s="67" t="str">
        <f>Particip!$C39</f>
        <v>NANEIX Brigitte</v>
      </c>
      <c r="X7" s="67">
        <f>Particip!$B39</f>
        <v>18.1</v>
      </c>
      <c r="Y7" s="67" t="str">
        <f>Particip!$C62</f>
        <v>GARANDEAU Nicole</v>
      </c>
      <c r="Z7" s="67">
        <f>Particip!$B62</f>
        <v>18.4</v>
      </c>
      <c r="AA7" s="67" t="str">
        <f>Particip!$C85</f>
        <v>FOURIER Claudie</v>
      </c>
      <c r="AB7" s="67">
        <f>Particip!$B85</f>
        <v>17.5</v>
      </c>
      <c r="AC7" s="67" t="str">
        <f>Particip!$C108</f>
        <v>BABILLIOT Marie-Catherine</v>
      </c>
      <c r="AD7" s="67">
        <f>Particip!$B108</f>
        <v>19.3</v>
      </c>
      <c r="AE7" s="67" t="str">
        <f>Particip!$C131</f>
        <v>BROSSIN Catherine</v>
      </c>
      <c r="AF7" s="67">
        <f>Particip!$B131</f>
        <v>18.5</v>
      </c>
      <c r="AG7" s="67" t="str">
        <f>Particip!$C154</f>
        <v>CHAUSSONNIERE Catherine</v>
      </c>
      <c r="AH7" s="67">
        <f>Particip!$B154</f>
        <v>23.2</v>
      </c>
      <c r="AI7" s="67" t="str">
        <f>Particip!$C177</f>
        <v>COURTAIS Marie</v>
      </c>
      <c r="AJ7" s="67">
        <f>Particip!$B177</f>
        <v>16.6</v>
      </c>
      <c r="AK7" s="67" t="str">
        <f>Particip!$C200</f>
        <v>ALIS Françoise</v>
      </c>
      <c r="AL7" s="67">
        <f>Particip!$B200</f>
        <v>16.5</v>
      </c>
      <c r="AM7" s="67">
        <f>Particip!$C223</f>
        <v>0</v>
      </c>
      <c r="AN7" s="67">
        <f>Particip!$B223</f>
        <v>0</v>
      </c>
      <c r="AO7" s="67" t="str">
        <f>Particip!$C246</f>
        <v>MAINGUET Odile</v>
      </c>
      <c r="AP7" s="67">
        <f>Particip!$B246</f>
        <v>17.9</v>
      </c>
      <c r="AQ7" s="67" t="str">
        <f>Particip!$C269</f>
        <v>LE HELLO Anne</v>
      </c>
      <c r="AR7" s="67">
        <f>Particip!$B269</f>
        <v>15</v>
      </c>
      <c r="AS7" s="67" t="str">
        <f>Particip!$C292</f>
        <v>HOLLIER-LAROUSSE Véronique</v>
      </c>
      <c r="AT7" s="67">
        <f>Particip!$B292</f>
        <v>17.8</v>
      </c>
      <c r="AU7" s="67" t="str">
        <f>Particip!$C315</f>
        <v>CROIZEAN Karine</v>
      </c>
      <c r="AV7" s="67">
        <f>Particip!$B315</f>
        <v>17.3</v>
      </c>
      <c r="AW7" s="67" t="str">
        <f>Particip!$C338</f>
        <v>SARKISSIANTZ Monique</v>
      </c>
      <c r="AX7" s="67">
        <f>Particip!$B338</f>
        <v>24.2</v>
      </c>
      <c r="AY7" s="67" t="str">
        <f>Particip!$C361</f>
        <v>TUYGIL Valérie</v>
      </c>
      <c r="AZ7" s="67">
        <f>Particip!$B361</f>
        <v>16</v>
      </c>
      <c r="BA7" s="67" t="str">
        <f>Particip!$C384</f>
        <v>BAUDCHON Martine</v>
      </c>
      <c r="BB7" s="67">
        <f>Particip!$B384</f>
        <v>14</v>
      </c>
      <c r="BC7" s="67" t="str">
        <f>Particip!$C407</f>
        <v>LE JONCOUR Marie</v>
      </c>
      <c r="BD7" s="67">
        <f>Particip!$B407</f>
        <v>13.5</v>
      </c>
      <c r="BE7" s="67">
        <f>Particip!$C430</f>
        <v>0</v>
      </c>
      <c r="BF7" s="67">
        <f>Particip!$B430</f>
        <v>0</v>
      </c>
      <c r="BG7" s="67">
        <f>Particip!$C453</f>
        <v>0</v>
      </c>
      <c r="BH7" s="67">
        <f>Particip!$B453</f>
        <v>0</v>
      </c>
      <c r="BI7" s="67">
        <f>Particip!$C476</f>
        <v>0</v>
      </c>
      <c r="BJ7" s="67">
        <f>Particip!$B476</f>
        <v>0</v>
      </c>
      <c r="BK7" s="67">
        <f>Particip!$C499</f>
        <v>0</v>
      </c>
      <c r="BL7" s="67">
        <f>Particip!$B499</f>
        <v>0</v>
      </c>
      <c r="BM7" s="67">
        <f>Particip!$C522</f>
        <v>0</v>
      </c>
      <c r="BN7" s="67">
        <f>Particip!$B522</f>
        <v>0</v>
      </c>
      <c r="BO7" s="67">
        <f>Particip!$C545</f>
        <v>0</v>
      </c>
      <c r="BP7" s="67">
        <f>Particip!$B545</f>
        <v>0</v>
      </c>
      <c r="BQ7" s="67">
        <f>Particip!$C568</f>
        <v>0</v>
      </c>
      <c r="BR7" s="67">
        <f>Particip!$B568</f>
        <v>0</v>
      </c>
      <c r="BS7" s="67">
        <f>Particip!$C591</f>
        <v>0</v>
      </c>
      <c r="BT7" s="67">
        <f>Particip!$B591</f>
        <v>0</v>
      </c>
    </row>
    <row r="8" spans="21:72" ht="15" customHeight="1" thickBot="1">
      <c r="U8" s="67" t="str">
        <f>Particip!$C17</f>
        <v>FABLET Marina</v>
      </c>
      <c r="V8" s="67">
        <f>Particip!$B17</f>
        <v>25.6</v>
      </c>
      <c r="W8" s="67" t="str">
        <f>Particip!$C40</f>
        <v>DEREMAUX Pascale</v>
      </c>
      <c r="X8" s="67">
        <f>Particip!$B40</f>
        <v>18.2</v>
      </c>
      <c r="Y8" s="67" t="str">
        <f>Particip!$C63</f>
        <v>MICHEL Martine</v>
      </c>
      <c r="Z8" s="67">
        <f>Particip!$B63</f>
        <v>19.9</v>
      </c>
      <c r="AA8" s="67" t="str">
        <f>Particip!$C86</f>
        <v>ALASOEUR Anita</v>
      </c>
      <c r="AB8" s="67">
        <f>Particip!$B86</f>
        <v>17.7</v>
      </c>
      <c r="AC8" s="67" t="str">
        <f>Particip!$C109</f>
        <v>HOUGUET Chantal</v>
      </c>
      <c r="AD8" s="67">
        <f>Particip!$B109</f>
        <v>20.9</v>
      </c>
      <c r="AE8" s="67">
        <f>Particip!$C132</f>
        <v>0</v>
      </c>
      <c r="AF8" s="67">
        <f>Particip!$B132</f>
        <v>0</v>
      </c>
      <c r="AG8" s="67" t="str">
        <f>Particip!$C155</f>
        <v>REMBLIERE Anne</v>
      </c>
      <c r="AH8" s="67">
        <f>Particip!$B155</f>
        <v>32.2</v>
      </c>
      <c r="AI8" s="67" t="str">
        <f>Particip!$C178</f>
        <v>BENDER Magali</v>
      </c>
      <c r="AJ8" s="67">
        <f>Particip!$B178</f>
        <v>17.2</v>
      </c>
      <c r="AK8" s="67" t="str">
        <f>Particip!$C201</f>
        <v>PRESSE Christiane</v>
      </c>
      <c r="AL8" s="67">
        <f>Particip!$B201</f>
        <v>17.3</v>
      </c>
      <c r="AM8" s="67">
        <f>Particip!$C224</f>
        <v>0</v>
      </c>
      <c r="AN8" s="67">
        <f>Particip!$B224</f>
        <v>0</v>
      </c>
      <c r="AO8" s="67" t="str">
        <f>Particip!$C247</f>
        <v>MACHADO Grazia</v>
      </c>
      <c r="AP8" s="67">
        <f>Particip!$B247</f>
        <v>18.4</v>
      </c>
      <c r="AQ8" s="67" t="str">
        <f>Particip!$C270</f>
        <v>GIQUEL Catherine</v>
      </c>
      <c r="AR8" s="67">
        <f>Particip!$B270</f>
        <v>15.3</v>
      </c>
      <c r="AS8" s="67" t="str">
        <f>Particip!$C293</f>
        <v>GARCIA Jany</v>
      </c>
      <c r="AT8" s="67">
        <f>Particip!$B293</f>
        <v>18.2</v>
      </c>
      <c r="AU8" s="67" t="str">
        <f>Particip!$C316</f>
        <v>DUBOIS Frédérique</v>
      </c>
      <c r="AV8" s="67">
        <f>Particip!$B316</f>
        <v>17.8</v>
      </c>
      <c r="AW8" s="67" t="str">
        <f>Particip!$C339</f>
        <v>GILBERT Isabelle</v>
      </c>
      <c r="AX8" s="67">
        <f>Particip!$B339</f>
        <v>26.1</v>
      </c>
      <c r="AY8" s="67" t="str">
        <f>Particip!$C362</f>
        <v>CRONIER Danielle</v>
      </c>
      <c r="AZ8" s="67">
        <f>Particip!$B362</f>
        <v>16.7</v>
      </c>
      <c r="BA8" s="67" t="str">
        <f>Particip!$C385</f>
        <v>LEZLA Elisabeth</v>
      </c>
      <c r="BB8" s="67">
        <f>Particip!$B385</f>
        <v>15.9</v>
      </c>
      <c r="BC8" s="67" t="str">
        <f>Particip!$C408</f>
        <v>HERVE Gwenaelle</v>
      </c>
      <c r="BD8" s="67">
        <f>Particip!$B408</f>
        <v>13.7</v>
      </c>
      <c r="BE8" s="67">
        <f>Particip!$C431</f>
        <v>0</v>
      </c>
      <c r="BF8" s="67">
        <f>Particip!$B431</f>
        <v>0</v>
      </c>
      <c r="BG8" s="67">
        <f>Particip!$C454</f>
        <v>0</v>
      </c>
      <c r="BH8" s="67">
        <f>Particip!$B454</f>
        <v>0</v>
      </c>
      <c r="BI8" s="67">
        <f>Particip!$C477</f>
        <v>0</v>
      </c>
      <c r="BJ8" s="67">
        <f>Particip!$B477</f>
        <v>0</v>
      </c>
      <c r="BK8" s="67">
        <f>Particip!$C500</f>
        <v>0</v>
      </c>
      <c r="BL8" s="67">
        <f>Particip!$B500</f>
        <v>0</v>
      </c>
      <c r="BM8" s="67">
        <f>Particip!$C523</f>
        <v>0</v>
      </c>
      <c r="BN8" s="67">
        <f>Particip!$B523</f>
        <v>0</v>
      </c>
      <c r="BO8" s="67">
        <f>Particip!$C546</f>
        <v>0</v>
      </c>
      <c r="BP8" s="67">
        <f>Particip!$B546</f>
        <v>0</v>
      </c>
      <c r="BQ8" s="67">
        <f>Particip!$C569</f>
        <v>0</v>
      </c>
      <c r="BR8" s="67">
        <f>Particip!$B569</f>
        <v>0</v>
      </c>
      <c r="BS8" s="67">
        <f>Particip!$C592</f>
        <v>0</v>
      </c>
      <c r="BT8" s="67">
        <f>Particip!$B592</f>
        <v>0</v>
      </c>
    </row>
    <row r="9" spans="1:72" ht="18.75" customHeight="1">
      <c r="A9" s="122"/>
      <c r="B9" s="124"/>
      <c r="C9" s="243" t="s">
        <v>41</v>
      </c>
      <c r="D9" s="244"/>
      <c r="E9" s="244"/>
      <c r="F9" s="119" t="str">
        <f>Prépa!D11</f>
        <v>ALENCON/ARCONNA</v>
      </c>
      <c r="G9" s="120"/>
      <c r="H9" s="120"/>
      <c r="I9" s="123"/>
      <c r="J9" s="124"/>
      <c r="K9" s="124"/>
      <c r="L9" s="243"/>
      <c r="M9" s="244"/>
      <c r="N9" s="244"/>
      <c r="O9" s="119"/>
      <c r="P9" s="120"/>
      <c r="Q9" s="120"/>
      <c r="R9" s="121"/>
      <c r="S9" s="6"/>
      <c r="U9" s="67">
        <f>Particip!$C18</f>
        <v>0</v>
      </c>
      <c r="V9" s="67">
        <f>Particip!$B18</f>
        <v>0</v>
      </c>
      <c r="W9" s="67" t="str">
        <f>Particip!$C41</f>
        <v>MARTY Isabelle</v>
      </c>
      <c r="X9" s="67">
        <f>Particip!$B41</f>
        <v>18.2</v>
      </c>
      <c r="Y9" s="67" t="str">
        <f>Particip!$C64</f>
        <v>FROSTIN Armelle</v>
      </c>
      <c r="Z9" s="67">
        <f>Particip!$B64</f>
        <v>21.7</v>
      </c>
      <c r="AA9" s="67" t="str">
        <f>Particip!$C87</f>
        <v>CHAUVEL Yung</v>
      </c>
      <c r="AB9" s="67">
        <f>Particip!$B87</f>
        <v>18.8</v>
      </c>
      <c r="AC9" s="67" t="str">
        <f>Particip!$C110</f>
        <v>JOSSE Marie-Chri</v>
      </c>
      <c r="AD9" s="67">
        <f>Particip!$B110</f>
        <v>22.8</v>
      </c>
      <c r="AE9" s="67">
        <f>Particip!$C133</f>
        <v>0</v>
      </c>
      <c r="AF9" s="67">
        <f>Particip!$B133</f>
        <v>0</v>
      </c>
      <c r="AG9" s="67">
        <f>Particip!$C156</f>
        <v>0</v>
      </c>
      <c r="AH9" s="67">
        <f>Particip!$B156</f>
        <v>0</v>
      </c>
      <c r="AI9" s="67" t="str">
        <f>Particip!$C179</f>
        <v>HUBERT Marie-Christine</v>
      </c>
      <c r="AJ9" s="67">
        <f>Particip!$B179</f>
        <v>18.4</v>
      </c>
      <c r="AK9" s="67">
        <f>Particip!$C202</f>
        <v>0</v>
      </c>
      <c r="AL9" s="67">
        <f>Particip!$B202</f>
        <v>0</v>
      </c>
      <c r="AM9" s="67">
        <f>Particip!$C225</f>
        <v>0</v>
      </c>
      <c r="AN9" s="67">
        <f>Particip!$B225</f>
        <v>0</v>
      </c>
      <c r="AO9" s="67" t="str">
        <f>Particip!$C248</f>
        <v>BERGAMO Vanessa</v>
      </c>
      <c r="AP9" s="67">
        <f>Particip!$B248</f>
        <v>25.8</v>
      </c>
      <c r="AQ9" s="67" t="str">
        <f>Particip!$C271</f>
        <v>GUYADER Françoise</v>
      </c>
      <c r="AR9" s="67">
        <f>Particip!$B271</f>
        <v>16.7</v>
      </c>
      <c r="AS9" s="67" t="str">
        <f>Particip!$C294</f>
        <v>MERCIER Sandra</v>
      </c>
      <c r="AT9" s="67">
        <f>Particip!$B294</f>
        <v>18.5</v>
      </c>
      <c r="AU9" s="67" t="str">
        <f>Particip!$C317</f>
        <v>LE DEVEHAT Anne</v>
      </c>
      <c r="AV9" s="67">
        <f>Particip!$B317</f>
        <v>17.9</v>
      </c>
      <c r="AW9" s="67">
        <f>Particip!$C340</f>
        <v>0</v>
      </c>
      <c r="AX9" s="67">
        <f>Particip!$B340</f>
        <v>0</v>
      </c>
      <c r="AY9" s="67" t="str">
        <f>Particip!$C363</f>
        <v>CHOLLET Chantal</v>
      </c>
      <c r="AZ9" s="67">
        <f>Particip!$B363</f>
        <v>21.1</v>
      </c>
      <c r="BA9" s="67" t="str">
        <f>Particip!$C386</f>
        <v>SINEAU Caroline</v>
      </c>
      <c r="BB9" s="67">
        <f>Particip!$B386</f>
        <v>18.1</v>
      </c>
      <c r="BC9" s="67" t="str">
        <f>Particip!$C409</f>
        <v>MARMORAT Colette</v>
      </c>
      <c r="BD9" s="67">
        <f>Particip!$B409</f>
        <v>14</v>
      </c>
      <c r="BE9" s="67">
        <f>Particip!$C432</f>
        <v>0</v>
      </c>
      <c r="BF9" s="67">
        <f>Particip!$B432</f>
        <v>0</v>
      </c>
      <c r="BG9" s="67">
        <f>Particip!$C455</f>
        <v>0</v>
      </c>
      <c r="BH9" s="67">
        <f>Particip!$B455</f>
        <v>0</v>
      </c>
      <c r="BI9" s="67">
        <f>Particip!$C478</f>
        <v>0</v>
      </c>
      <c r="BJ9" s="67">
        <f>Particip!$B478</f>
        <v>0</v>
      </c>
      <c r="BK9" s="67">
        <f>Particip!$C501</f>
        <v>0</v>
      </c>
      <c r="BL9" s="67">
        <f>Particip!$B501</f>
        <v>0</v>
      </c>
      <c r="BM9" s="67">
        <f>Particip!$C524</f>
        <v>0</v>
      </c>
      <c r="BN9" s="67">
        <f>Particip!$B524</f>
        <v>0</v>
      </c>
      <c r="BO9" s="67">
        <f>Particip!$C547</f>
        <v>0</v>
      </c>
      <c r="BP9" s="67">
        <f>Particip!$B547</f>
        <v>0</v>
      </c>
      <c r="BQ9" s="67">
        <f>Particip!$C570</f>
        <v>0</v>
      </c>
      <c r="BR9" s="67">
        <f>Particip!$B570</f>
        <v>0</v>
      </c>
      <c r="BS9" s="67">
        <f>Particip!$C593</f>
        <v>0</v>
      </c>
      <c r="BT9" s="67">
        <f>Particip!$B593</f>
        <v>0</v>
      </c>
    </row>
    <row r="10" spans="1:72" ht="18.75" customHeight="1">
      <c r="A10" s="93"/>
      <c r="B10" s="129" t="s">
        <v>15</v>
      </c>
      <c r="C10" s="130" t="s">
        <v>47</v>
      </c>
      <c r="D10" s="131"/>
      <c r="E10" s="131"/>
      <c r="F10" s="131"/>
      <c r="G10" s="131"/>
      <c r="H10" s="132"/>
      <c r="I10" s="133" t="s">
        <v>34</v>
      </c>
      <c r="J10" s="134"/>
      <c r="K10" s="129" t="s">
        <v>15</v>
      </c>
      <c r="L10" s="259" t="s">
        <v>48</v>
      </c>
      <c r="M10" s="260"/>
      <c r="N10" s="260"/>
      <c r="O10" s="260"/>
      <c r="P10" s="260"/>
      <c r="Q10" s="261"/>
      <c r="R10" s="133" t="s">
        <v>49</v>
      </c>
      <c r="S10" s="135" t="s">
        <v>14</v>
      </c>
      <c r="T10" s="135" t="s">
        <v>14</v>
      </c>
      <c r="U10" s="67">
        <f>Particip!$C19</f>
        <v>0</v>
      </c>
      <c r="V10" s="67">
        <f>Particip!$B19</f>
        <v>0</v>
      </c>
      <c r="W10" s="67" t="str">
        <f>Particip!$C42</f>
        <v>BOORN Elizabeth</v>
      </c>
      <c r="X10" s="67">
        <f>Particip!$B42</f>
        <v>19.9</v>
      </c>
      <c r="Y10" s="67" t="str">
        <f>Particip!$C65</f>
        <v>EVENO Gabrielle</v>
      </c>
      <c r="Z10" s="67">
        <f>Particip!$B65</f>
        <v>23.3</v>
      </c>
      <c r="AA10" s="67" t="str">
        <f>Particip!$C88</f>
        <v>SOUEF Isabelle</v>
      </c>
      <c r="AB10" s="67">
        <f>Particip!$B88</f>
        <v>22.8</v>
      </c>
      <c r="AC10" s="67" t="str">
        <f>Particip!$C111</f>
        <v>LEGER Marie-Francoise</v>
      </c>
      <c r="AD10" s="67">
        <f>Particip!$B111</f>
        <v>22.9</v>
      </c>
      <c r="AE10" s="67">
        <f>Particip!$C134</f>
        <v>0</v>
      </c>
      <c r="AF10" s="67">
        <f>Particip!$B134</f>
        <v>0</v>
      </c>
      <c r="AG10" s="67">
        <f>Particip!$C157</f>
        <v>0</v>
      </c>
      <c r="AH10" s="67">
        <f>Particip!$B157</f>
        <v>0</v>
      </c>
      <c r="AI10" s="67" t="str">
        <f>Particip!$C180</f>
        <v>CHAUVAT Sylvie</v>
      </c>
      <c r="AJ10" s="67">
        <f>Particip!$B180</f>
        <v>20.8</v>
      </c>
      <c r="AK10" s="67">
        <f>Particip!$C203</f>
        <v>0</v>
      </c>
      <c r="AL10" s="67">
        <f>Particip!$B203</f>
        <v>0</v>
      </c>
      <c r="AM10" s="67">
        <f>Particip!$C226</f>
        <v>0</v>
      </c>
      <c r="AN10" s="67">
        <f>Particip!$B226</f>
        <v>0</v>
      </c>
      <c r="AO10" s="67">
        <f>Particip!$C249</f>
        <v>0</v>
      </c>
      <c r="AP10" s="67">
        <f>Particip!$B249</f>
        <v>0</v>
      </c>
      <c r="AQ10" s="67" t="str">
        <f>Particip!$C272</f>
        <v>VIARIS DE LESEGNO Dominique</v>
      </c>
      <c r="AR10" s="67">
        <f>Particip!$B272</f>
        <v>16.7</v>
      </c>
      <c r="AS10" s="67">
        <f>Particip!$C295</f>
        <v>0</v>
      </c>
      <c r="AT10" s="67">
        <f>Particip!$B295</f>
        <v>0</v>
      </c>
      <c r="AU10" s="67" t="str">
        <f>Particip!$C318</f>
        <v>JIDOUARD Catherine</v>
      </c>
      <c r="AV10" s="67">
        <f>Particip!$B318</f>
        <v>21.2</v>
      </c>
      <c r="AW10" s="67">
        <f>Particip!$C341</f>
        <v>0</v>
      </c>
      <c r="AX10" s="67">
        <f>Particip!$B341</f>
        <v>0</v>
      </c>
      <c r="AY10" s="67">
        <f>Particip!$C364</f>
        <v>0</v>
      </c>
      <c r="AZ10" s="67">
        <f>Particip!$B364</f>
        <v>0</v>
      </c>
      <c r="BA10" s="67" t="str">
        <f>Particip!$C387</f>
        <v>VERNET Marie-Noelle</v>
      </c>
      <c r="BB10" s="67">
        <f>Particip!$B387</f>
        <v>19.6</v>
      </c>
      <c r="BC10" s="67" t="str">
        <f>Particip!$C410</f>
        <v>LE GALLO Jacqueline</v>
      </c>
      <c r="BD10" s="67">
        <f>Particip!$B410</f>
        <v>16.8</v>
      </c>
      <c r="BE10" s="67">
        <f>Particip!$C433</f>
        <v>0</v>
      </c>
      <c r="BF10" s="67">
        <f>Particip!$B433</f>
        <v>0</v>
      </c>
      <c r="BG10" s="67">
        <f>Particip!$C456</f>
        <v>0</v>
      </c>
      <c r="BH10" s="67">
        <f>Particip!$B456</f>
        <v>0</v>
      </c>
      <c r="BI10" s="67">
        <f>Particip!$C479</f>
        <v>0</v>
      </c>
      <c r="BJ10" s="67">
        <f>Particip!$B479</f>
        <v>0</v>
      </c>
      <c r="BK10" s="67">
        <f>Particip!$C502</f>
        <v>0</v>
      </c>
      <c r="BL10" s="67">
        <f>Particip!$B502</f>
        <v>0</v>
      </c>
      <c r="BM10" s="67">
        <f>Particip!$C525</f>
        <v>0</v>
      </c>
      <c r="BN10" s="67">
        <f>Particip!$B525</f>
        <v>0</v>
      </c>
      <c r="BO10" s="67">
        <f>Particip!$C548</f>
        <v>0</v>
      </c>
      <c r="BP10" s="67">
        <f>Particip!$B548</f>
        <v>0</v>
      </c>
      <c r="BQ10" s="67">
        <f>Particip!$C571</f>
        <v>0</v>
      </c>
      <c r="BR10" s="67">
        <f>Particip!$B571</f>
        <v>0</v>
      </c>
      <c r="BS10" s="67">
        <f>Particip!$C594</f>
        <v>0</v>
      </c>
      <c r="BT10" s="67">
        <f>Particip!$B594</f>
        <v>0</v>
      </c>
    </row>
    <row r="11" spans="1:52" ht="18.75" customHeight="1">
      <c r="A11" s="93" t="s">
        <v>3</v>
      </c>
      <c r="B11" s="73">
        <f>IF(C11="","",VLOOKUP(C11,$U$3:$V$15,2,FALSE))</f>
        <v>10.8</v>
      </c>
      <c r="C11" s="245" t="s">
        <v>57</v>
      </c>
      <c r="D11" s="246"/>
      <c r="E11" s="246"/>
      <c r="F11" s="246"/>
      <c r="G11" s="246"/>
      <c r="H11" s="247"/>
      <c r="I11" s="94">
        <v>105</v>
      </c>
      <c r="J11" s="93" t="s">
        <v>3</v>
      </c>
      <c r="K11" s="73">
        <f>IF(L11="","",VLOOKUP(L11,$U$3:$V$15,2,FALSE))</f>
        <v>10.8</v>
      </c>
      <c r="L11" s="245" t="s">
        <v>57</v>
      </c>
      <c r="M11" s="246"/>
      <c r="N11" s="246"/>
      <c r="O11" s="246"/>
      <c r="P11" s="246"/>
      <c r="Q11" s="247"/>
      <c r="R11" s="94">
        <v>89</v>
      </c>
      <c r="S11" s="75">
        <f>IF(ISTEXT(I11),1,0)</f>
        <v>0</v>
      </c>
      <c r="T11" s="75">
        <f>IF(ISTEXT(R11),1,0)</f>
        <v>0</v>
      </c>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ht="18.75" customHeight="1">
      <c r="A12" s="93" t="s">
        <v>4</v>
      </c>
      <c r="B12" s="73">
        <f>IF(C12="","",VLOOKUP(C12,$U$3:$V$15,2,FALSE))</f>
        <v>25.6</v>
      </c>
      <c r="C12" s="245" t="s">
        <v>61</v>
      </c>
      <c r="D12" s="246"/>
      <c r="E12" s="246"/>
      <c r="F12" s="246"/>
      <c r="G12" s="246"/>
      <c r="H12" s="247"/>
      <c r="I12" s="94">
        <v>127</v>
      </c>
      <c r="J12" s="93" t="s">
        <v>4</v>
      </c>
      <c r="K12" s="73">
        <f>IF(L12="","",VLOOKUP(L12,$U$3:$V$15,2,FALSE))</f>
        <v>25.6</v>
      </c>
      <c r="L12" s="245" t="s">
        <v>61</v>
      </c>
      <c r="M12" s="246"/>
      <c r="N12" s="246"/>
      <c r="O12" s="246"/>
      <c r="P12" s="246"/>
      <c r="Q12" s="247"/>
      <c r="R12" s="94">
        <v>114</v>
      </c>
      <c r="S12" s="75">
        <f>IF(ISTEXT(I12),1,0)</f>
        <v>0</v>
      </c>
      <c r="T12" s="75">
        <f>IF(ISTEXT(R12),1,0)</f>
        <v>0</v>
      </c>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73" ht="18.75" customHeight="1">
      <c r="A13" s="93" t="s">
        <v>5</v>
      </c>
      <c r="B13" s="73">
        <f>IF(C13="","",VLOOKUP(C13,$U$3:$V$15,2,FALSE))</f>
        <v>17.6</v>
      </c>
      <c r="C13" s="245" t="s">
        <v>59</v>
      </c>
      <c r="D13" s="246"/>
      <c r="E13" s="246"/>
      <c r="F13" s="246"/>
      <c r="G13" s="246"/>
      <c r="H13" s="247"/>
      <c r="I13" s="94">
        <v>123</v>
      </c>
      <c r="J13" s="93" t="s">
        <v>5</v>
      </c>
      <c r="K13" s="73">
        <f>IF(L13="","",VLOOKUP(L13,$U$3:$V$15,2,FALSE))</f>
        <v>10.2</v>
      </c>
      <c r="L13" s="245" t="s">
        <v>56</v>
      </c>
      <c r="M13" s="246"/>
      <c r="N13" s="246"/>
      <c r="O13" s="246"/>
      <c r="P13" s="246"/>
      <c r="Q13" s="247"/>
      <c r="R13" s="94">
        <v>93</v>
      </c>
      <c r="S13" s="75">
        <f>IF(ISTEXT(I13),1,0)</f>
        <v>0</v>
      </c>
      <c r="T13" s="75">
        <f>IF(ISTEXT(R13),1,0)</f>
        <v>0</v>
      </c>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row>
    <row r="14" spans="1:72" ht="18.75" customHeight="1" thickBot="1">
      <c r="A14" s="95" t="s">
        <v>6</v>
      </c>
      <c r="B14" s="97">
        <f>IF(C14="","",VLOOKUP(C14,$U$3:$V$15,2,FALSE))</f>
        <v>13.8</v>
      </c>
      <c r="C14" s="248" t="s">
        <v>58</v>
      </c>
      <c r="D14" s="249"/>
      <c r="E14" s="249"/>
      <c r="F14" s="249"/>
      <c r="G14" s="249"/>
      <c r="H14" s="250"/>
      <c r="I14" s="96">
        <v>110</v>
      </c>
      <c r="J14" s="95" t="s">
        <v>6</v>
      </c>
      <c r="K14" s="97">
        <f>IF(L14="","",VLOOKUP(L14,$U$3:$V$15,2,FALSE))</f>
        <v>13.8</v>
      </c>
      <c r="L14" s="256" t="s">
        <v>58</v>
      </c>
      <c r="M14" s="257"/>
      <c r="N14" s="257"/>
      <c r="O14" s="257"/>
      <c r="P14" s="257"/>
      <c r="Q14" s="258"/>
      <c r="R14" s="96">
        <v>94</v>
      </c>
      <c r="S14" s="75">
        <f>IF(ISTEXT(I14),1,0)</f>
        <v>0</v>
      </c>
      <c r="T14" s="75">
        <f>IF(ISTEXT(R14),1,0)</f>
        <v>0</v>
      </c>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row>
    <row r="15" spans="21:72" ht="9.75" customHeight="1" thickBot="1">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row>
    <row r="16" spans="1:20" ht="24.75" customHeight="1" thickBot="1" thickTop="1">
      <c r="A16" s="251" t="str">
        <f>IF(SUM(R11:R14)&gt;0,"Classement Final : ","Classement 1er jour : ")</f>
        <v>Classement Final : </v>
      </c>
      <c r="B16" s="252"/>
      <c r="C16" s="253"/>
      <c r="D16" s="12">
        <f>IF(COUNT(I11:I14)&lt;3,"",VLOOKUP(F9,'Cl.J1+Gén.'!$Z$11:$AV$36,23,FALSE))</f>
        <v>16</v>
      </c>
      <c r="E16" s="254" t="str">
        <f>IF(SUM(R11:R14)&gt;0,"Total des 2 Tours : ","Total 1er Tour : ")</f>
        <v>Total des 2 Tours : </v>
      </c>
      <c r="F16" s="255"/>
      <c r="G16" s="125">
        <f>IF(OR(I16="DIS",R16="DIS"),"DIS",I16+R16)</f>
        <v>614</v>
      </c>
      <c r="H16" s="126"/>
      <c r="I16" s="78">
        <f>IF(S16&gt;1,"DIS",IF(S16=1,SUM(I11:I14),IF(COUNT(I11:I14)&lt;4,SUM(I11:I14),SUM(I11:I14)-MAX(I11:I14))))</f>
        <v>338</v>
      </c>
      <c r="J16" s="43"/>
      <c r="K16" s="24"/>
      <c r="L16" s="24"/>
      <c r="M16" s="24"/>
      <c r="N16" s="24"/>
      <c r="O16" s="24"/>
      <c r="P16" s="24"/>
      <c r="Q16" s="127"/>
      <c r="R16" s="78">
        <f>IF(T16&gt;1,"DIS",IF(T16=1,SUM(R11:R14),IF(COUNT(R11:R14)&lt;$R$2,SUM(R11:R14),SUM(R11:R14)-MAX(R11:R14))))</f>
        <v>276</v>
      </c>
      <c r="S16" s="136">
        <f>SUM(S11:S14)</f>
        <v>0</v>
      </c>
      <c r="T16" s="15">
        <f>SUM(T11:T14)</f>
        <v>0</v>
      </c>
    </row>
    <row r="17" ht="20.25" customHeight="1" thickBot="1" thickTop="1"/>
    <row r="18" spans="1:19" ht="18.75" customHeight="1">
      <c r="A18" s="122"/>
      <c r="B18" s="124"/>
      <c r="C18" s="243" t="s">
        <v>41</v>
      </c>
      <c r="D18" s="244"/>
      <c r="E18" s="244"/>
      <c r="F18" s="119" t="str">
        <f>Prépa!D13</f>
        <v>ANGERS</v>
      </c>
      <c r="G18" s="120"/>
      <c r="H18" s="120"/>
      <c r="I18" s="123"/>
      <c r="J18" s="124"/>
      <c r="K18" s="124"/>
      <c r="L18" s="243"/>
      <c r="M18" s="244"/>
      <c r="N18" s="244"/>
      <c r="O18" s="119"/>
      <c r="P18" s="120"/>
      <c r="Q18" s="120"/>
      <c r="R18" s="121"/>
      <c r="S18" s="6"/>
    </row>
    <row r="19" spans="1:20" ht="18.75" customHeight="1">
      <c r="A19" s="93"/>
      <c r="B19" s="129" t="s">
        <v>15</v>
      </c>
      <c r="C19" s="130" t="s">
        <v>47</v>
      </c>
      <c r="D19" s="131"/>
      <c r="E19" s="131"/>
      <c r="F19" s="131"/>
      <c r="G19" s="131"/>
      <c r="H19" s="132"/>
      <c r="I19" s="133" t="s">
        <v>34</v>
      </c>
      <c r="J19" s="134"/>
      <c r="K19" s="129" t="s">
        <v>15</v>
      </c>
      <c r="L19" s="259" t="s">
        <v>48</v>
      </c>
      <c r="M19" s="260"/>
      <c r="N19" s="260"/>
      <c r="O19" s="260"/>
      <c r="P19" s="260"/>
      <c r="Q19" s="261"/>
      <c r="R19" s="133" t="s">
        <v>49</v>
      </c>
      <c r="S19" s="135" t="s">
        <v>14</v>
      </c>
      <c r="T19" s="135" t="s">
        <v>14</v>
      </c>
    </row>
    <row r="20" spans="1:20" ht="18.75" customHeight="1">
      <c r="A20" s="93" t="s">
        <v>3</v>
      </c>
      <c r="B20" s="73">
        <f>IF(C20="","",VLOOKUP(C20,$W$3:$X$15,2,FALSE))</f>
        <v>8.8</v>
      </c>
      <c r="C20" s="245" t="s">
        <v>63</v>
      </c>
      <c r="D20" s="246"/>
      <c r="E20" s="246"/>
      <c r="F20" s="246"/>
      <c r="G20" s="246"/>
      <c r="H20" s="247"/>
      <c r="I20" s="94">
        <v>92</v>
      </c>
      <c r="J20" s="93" t="s">
        <v>3</v>
      </c>
      <c r="K20" s="73">
        <f>IF(L20="","",VLOOKUP(L20,$W$3:$X$15,2,FALSE))</f>
        <v>8.8</v>
      </c>
      <c r="L20" s="245" t="s">
        <v>63</v>
      </c>
      <c r="M20" s="246"/>
      <c r="N20" s="246"/>
      <c r="O20" s="246"/>
      <c r="P20" s="246"/>
      <c r="Q20" s="247"/>
      <c r="R20" s="94">
        <v>89</v>
      </c>
      <c r="S20" s="75">
        <f>IF(ISTEXT(I20),1,0)</f>
        <v>0</v>
      </c>
      <c r="T20" s="75">
        <f>IF(ISTEXT(R20),1,0)</f>
        <v>0</v>
      </c>
    </row>
    <row r="21" spans="1:20" ht="18.75" customHeight="1">
      <c r="A21" s="93" t="s">
        <v>4</v>
      </c>
      <c r="B21" s="73">
        <f>IF(C21="","",VLOOKUP(C21,$W$3:$X$15,2,FALSE))</f>
        <v>10.1</v>
      </c>
      <c r="C21" s="245" t="s">
        <v>65</v>
      </c>
      <c r="D21" s="246"/>
      <c r="E21" s="246"/>
      <c r="F21" s="246"/>
      <c r="G21" s="246"/>
      <c r="H21" s="247"/>
      <c r="I21" s="94">
        <v>96</v>
      </c>
      <c r="J21" s="93" t="s">
        <v>4</v>
      </c>
      <c r="K21" s="73">
        <f>IF(L21="","",VLOOKUP(L21,$W$3:$X$15,2,FALSE))</f>
        <v>10.1</v>
      </c>
      <c r="L21" s="245" t="s">
        <v>65</v>
      </c>
      <c r="M21" s="246"/>
      <c r="N21" s="246"/>
      <c r="O21" s="246"/>
      <c r="P21" s="246"/>
      <c r="Q21" s="247"/>
      <c r="R21" s="94">
        <v>95</v>
      </c>
      <c r="S21" s="75">
        <f>IF(ISTEXT(I21),1,0)</f>
        <v>0</v>
      </c>
      <c r="T21" s="75">
        <f>IF(ISTEXT(R21),1,0)</f>
        <v>0</v>
      </c>
    </row>
    <row r="22" spans="1:20" ht="18.75" customHeight="1">
      <c r="A22" s="93" t="s">
        <v>5</v>
      </c>
      <c r="B22" s="73">
        <f>IF(C22="","",VLOOKUP(C22,$W$3:$X$15,2,FALSE))</f>
        <v>10.1</v>
      </c>
      <c r="C22" s="245" t="s">
        <v>64</v>
      </c>
      <c r="D22" s="246"/>
      <c r="E22" s="246"/>
      <c r="F22" s="246"/>
      <c r="G22" s="246"/>
      <c r="H22" s="247"/>
      <c r="I22" s="94">
        <v>95</v>
      </c>
      <c r="J22" s="93" t="s">
        <v>5</v>
      </c>
      <c r="K22" s="73">
        <f>IF(L22="","",VLOOKUP(L22,$W$3:$X$15,2,FALSE))</f>
        <v>10.1</v>
      </c>
      <c r="L22" s="245" t="s">
        <v>64</v>
      </c>
      <c r="M22" s="246"/>
      <c r="N22" s="246"/>
      <c r="O22" s="246"/>
      <c r="P22" s="246"/>
      <c r="Q22" s="247"/>
      <c r="R22" s="94">
        <v>90</v>
      </c>
      <c r="S22" s="75">
        <f>IF(ISTEXT(I22),1,0)</f>
        <v>0</v>
      </c>
      <c r="T22" s="75">
        <f>IF(ISTEXT(R22),1,0)</f>
        <v>0</v>
      </c>
    </row>
    <row r="23" spans="1:20" ht="18.75" customHeight="1" thickBot="1">
      <c r="A23" s="95" t="s">
        <v>6</v>
      </c>
      <c r="B23" s="97">
        <f>IF(C23="","",VLOOKUP(C23,$W$3:$X$15,2,FALSE))</f>
        <v>15.8</v>
      </c>
      <c r="C23" s="248" t="s">
        <v>66</v>
      </c>
      <c r="D23" s="249"/>
      <c r="E23" s="249"/>
      <c r="F23" s="249"/>
      <c r="G23" s="249"/>
      <c r="H23" s="250"/>
      <c r="I23" s="96">
        <v>100</v>
      </c>
      <c r="J23" s="95" t="s">
        <v>6</v>
      </c>
      <c r="K23" s="97">
        <f>IF(L23="","",VLOOKUP(L23,$W$3:$X$15,2,FALSE))</f>
        <v>15.8</v>
      </c>
      <c r="L23" s="256" t="s">
        <v>66</v>
      </c>
      <c r="M23" s="257"/>
      <c r="N23" s="257"/>
      <c r="O23" s="257"/>
      <c r="P23" s="257"/>
      <c r="Q23" s="258"/>
      <c r="R23" s="96">
        <v>103</v>
      </c>
      <c r="S23" s="75">
        <f>IF(ISTEXT(I23),1,0)</f>
        <v>0</v>
      </c>
      <c r="T23" s="75">
        <f>IF(ISTEXT(R23),1,0)</f>
        <v>0</v>
      </c>
    </row>
    <row r="24" ht="9.75" customHeight="1" thickBot="1"/>
    <row r="25" spans="1:20" ht="24.75" customHeight="1" thickBot="1" thickTop="1">
      <c r="A25" s="251" t="str">
        <f>IF(SUM(R20:R23)&gt;0,"Classement Final : ","Classement 1er jour : ")</f>
        <v>Classement Final : </v>
      </c>
      <c r="B25" s="252"/>
      <c r="C25" s="253"/>
      <c r="D25" s="12">
        <f>IF(COUNT(I20:I23)&lt;3,"",VLOOKUP(F18,'Cl.J1+Gén.'!$Z$11:$AV$36,23,FALSE))</f>
        <v>3</v>
      </c>
      <c r="E25" s="254" t="str">
        <f>IF(SUM(R20:R23)&gt;0,"Total des 2 Tours : ","Total 1er Tour : ")</f>
        <v>Total des 2 Tours : </v>
      </c>
      <c r="F25" s="255"/>
      <c r="G25" s="125">
        <f>IF(OR(I25="DIS",R25="DIS"),"DIS",I25+R25)</f>
        <v>557</v>
      </c>
      <c r="H25" s="126"/>
      <c r="I25" s="78">
        <f>IF(S25&gt;1,"DIS",IF(S25=1,SUM(I20:I23),IF(COUNT(I20:I23)&lt;4,SUM(I20:I23),SUM(I20:I23)-MAX(I20:I23))))</f>
        <v>283</v>
      </c>
      <c r="J25" s="43"/>
      <c r="K25" s="24"/>
      <c r="L25" s="24"/>
      <c r="M25" s="24"/>
      <c r="N25" s="24"/>
      <c r="O25" s="24"/>
      <c r="P25" s="24"/>
      <c r="Q25" s="127"/>
      <c r="R25" s="78">
        <f>IF(T25&gt;1,"DIS",IF(T25=1,SUM(R20:R23),IF(COUNT(R20:R23)&lt;$R$2,SUM(R20:R23),SUM(R20:R23)-MAX(R20:R23))))</f>
        <v>274</v>
      </c>
      <c r="S25" s="136">
        <f>SUM(S20:S23)</f>
        <v>0</v>
      </c>
      <c r="T25" s="15">
        <f>SUM(T20:T23)</f>
        <v>0</v>
      </c>
    </row>
    <row r="26" ht="20.25" customHeight="1" thickBot="1" thickTop="1"/>
    <row r="27" spans="1:19" ht="18.75" customHeight="1">
      <c r="A27" s="122"/>
      <c r="B27" s="124"/>
      <c r="C27" s="243" t="s">
        <v>41</v>
      </c>
      <c r="D27" s="244"/>
      <c r="E27" s="244"/>
      <c r="F27" s="119" t="str">
        <f>Prépa!D15</f>
        <v>ANJOU</v>
      </c>
      <c r="G27" s="120"/>
      <c r="H27" s="120"/>
      <c r="I27" s="123"/>
      <c r="J27" s="124"/>
      <c r="K27" s="124"/>
      <c r="L27" s="243"/>
      <c r="M27" s="244"/>
      <c r="N27" s="244"/>
      <c r="O27" s="119"/>
      <c r="P27" s="120"/>
      <c r="Q27" s="120"/>
      <c r="R27" s="121"/>
      <c r="S27" s="6"/>
    </row>
    <row r="28" spans="1:20" ht="18.75" customHeight="1">
      <c r="A28" s="93"/>
      <c r="B28" s="129" t="s">
        <v>15</v>
      </c>
      <c r="C28" s="130" t="s">
        <v>47</v>
      </c>
      <c r="D28" s="131"/>
      <c r="E28" s="131"/>
      <c r="F28" s="131"/>
      <c r="G28" s="131"/>
      <c r="H28" s="132"/>
      <c r="I28" s="133" t="s">
        <v>34</v>
      </c>
      <c r="J28" s="134"/>
      <c r="K28" s="129" t="s">
        <v>15</v>
      </c>
      <c r="L28" s="259" t="s">
        <v>48</v>
      </c>
      <c r="M28" s="260"/>
      <c r="N28" s="260"/>
      <c r="O28" s="260"/>
      <c r="P28" s="260"/>
      <c r="Q28" s="261"/>
      <c r="R28" s="133" t="s">
        <v>49</v>
      </c>
      <c r="S28" s="135" t="s">
        <v>14</v>
      </c>
      <c r="T28" s="135" t="s">
        <v>14</v>
      </c>
    </row>
    <row r="29" spans="1:20" ht="18.75" customHeight="1">
      <c r="A29" s="93" t="s">
        <v>3</v>
      </c>
      <c r="B29" s="73">
        <f>IF(C29="","",VLOOKUP(C29,$Y$3:$Z$15,2,FALSE))</f>
        <v>15.6</v>
      </c>
      <c r="C29" s="245" t="s">
        <v>73</v>
      </c>
      <c r="D29" s="246"/>
      <c r="E29" s="246"/>
      <c r="F29" s="246"/>
      <c r="G29" s="246"/>
      <c r="H29" s="247"/>
      <c r="I29" s="94">
        <v>107</v>
      </c>
      <c r="J29" s="93" t="s">
        <v>3</v>
      </c>
      <c r="K29" s="73">
        <f>IF(L29="","",VLOOKUP(L29,$Y$3:$Z$15,2,FALSE))</f>
        <v>15.9</v>
      </c>
      <c r="L29" s="245" t="s">
        <v>74</v>
      </c>
      <c r="M29" s="246"/>
      <c r="N29" s="246"/>
      <c r="O29" s="246"/>
      <c r="P29" s="246"/>
      <c r="Q29" s="247"/>
      <c r="R29" s="94">
        <v>112</v>
      </c>
      <c r="S29" s="75">
        <f>IF(ISTEXT(I29),1,0)</f>
        <v>0</v>
      </c>
      <c r="T29" s="75">
        <f>IF(ISTEXT(R29),1,0)</f>
        <v>0</v>
      </c>
    </row>
    <row r="30" spans="1:20" ht="18.75" customHeight="1">
      <c r="A30" s="93" t="s">
        <v>4</v>
      </c>
      <c r="B30" s="73">
        <f>IF(C30="","",VLOOKUP(C30,$Y$3:$Z$15,2,FALSE))</f>
        <v>16.3</v>
      </c>
      <c r="C30" s="245" t="s">
        <v>75</v>
      </c>
      <c r="D30" s="246"/>
      <c r="E30" s="246"/>
      <c r="F30" s="246"/>
      <c r="G30" s="246"/>
      <c r="H30" s="247"/>
      <c r="I30" s="94">
        <v>106</v>
      </c>
      <c r="J30" s="93" t="s">
        <v>4</v>
      </c>
      <c r="K30" s="73">
        <f>IF(L30="","",VLOOKUP(L30,$Y$3:$Z$15,2,FALSE))</f>
        <v>15.6</v>
      </c>
      <c r="L30" s="245" t="s">
        <v>72</v>
      </c>
      <c r="M30" s="246"/>
      <c r="N30" s="246"/>
      <c r="O30" s="246"/>
      <c r="P30" s="246"/>
      <c r="Q30" s="247"/>
      <c r="R30" s="94">
        <v>96</v>
      </c>
      <c r="S30" s="75">
        <f>IF(ISTEXT(I30),1,0)</f>
        <v>0</v>
      </c>
      <c r="T30" s="75">
        <f>IF(ISTEXT(R30),1,0)</f>
        <v>0</v>
      </c>
    </row>
    <row r="31" spans="1:20" ht="18.75" customHeight="1">
      <c r="A31" s="93" t="s">
        <v>5</v>
      </c>
      <c r="B31" s="73">
        <f>IF(C31="","",VLOOKUP(C31,$Y$3:$Z$15,2,FALSE))</f>
        <v>15.6</v>
      </c>
      <c r="C31" s="245" t="s">
        <v>72</v>
      </c>
      <c r="D31" s="246"/>
      <c r="E31" s="246"/>
      <c r="F31" s="246"/>
      <c r="G31" s="246"/>
      <c r="H31" s="247"/>
      <c r="I31" s="94">
        <v>100</v>
      </c>
      <c r="J31" s="93" t="s">
        <v>5</v>
      </c>
      <c r="K31" s="73">
        <f>IF(L31="","",VLOOKUP(L31,$Y$3:$Z$15,2,FALSE))</f>
        <v>15.6</v>
      </c>
      <c r="L31" s="245" t="s">
        <v>73</v>
      </c>
      <c r="M31" s="246"/>
      <c r="N31" s="246"/>
      <c r="O31" s="246"/>
      <c r="P31" s="246"/>
      <c r="Q31" s="247"/>
      <c r="R31" s="94">
        <v>100</v>
      </c>
      <c r="S31" s="75">
        <f>IF(ISTEXT(I31),1,0)</f>
        <v>0</v>
      </c>
      <c r="T31" s="75">
        <f>IF(ISTEXT(R31),1,0)</f>
        <v>0</v>
      </c>
    </row>
    <row r="32" spans="1:20" ht="18.75" customHeight="1" thickBot="1">
      <c r="A32" s="95" t="s">
        <v>6</v>
      </c>
      <c r="B32" s="97">
        <f>IF(C32="","",VLOOKUP(C32,$Y$3:$Z$15,2,FALSE))</f>
        <v>15.9</v>
      </c>
      <c r="C32" s="248" t="s">
        <v>74</v>
      </c>
      <c r="D32" s="249"/>
      <c r="E32" s="249"/>
      <c r="F32" s="249"/>
      <c r="G32" s="249"/>
      <c r="H32" s="250"/>
      <c r="I32" s="96">
        <v>108</v>
      </c>
      <c r="J32" s="95" t="s">
        <v>6</v>
      </c>
      <c r="K32" s="97">
        <f>IF(L32="","",VLOOKUP(L32,$Y$3:$Z$15,2,FALSE))</f>
        <v>16.3</v>
      </c>
      <c r="L32" s="256" t="s">
        <v>75</v>
      </c>
      <c r="M32" s="257"/>
      <c r="N32" s="257"/>
      <c r="O32" s="257"/>
      <c r="P32" s="257"/>
      <c r="Q32" s="258"/>
      <c r="R32" s="96">
        <v>100</v>
      </c>
      <c r="S32" s="75">
        <f>IF(ISTEXT(I32),1,0)</f>
        <v>0</v>
      </c>
      <c r="T32" s="75">
        <f>IF(ISTEXT(R32),1,0)</f>
        <v>0</v>
      </c>
    </row>
    <row r="33" ht="9.75" customHeight="1" thickBot="1"/>
    <row r="34" spans="1:20" ht="24.75" customHeight="1" thickBot="1" thickTop="1">
      <c r="A34" s="251" t="str">
        <f>IF(SUM(R29:R32)&gt;0,"Classement Final : ","Classement 1er jour : ")</f>
        <v>Classement Final : </v>
      </c>
      <c r="B34" s="252"/>
      <c r="C34" s="253"/>
      <c r="D34" s="12">
        <f>IF(COUNT(I29:I32)&lt;3,"",VLOOKUP(F27,'Cl.J1+Gén.'!$Z$11:$AV$36,23,FALSE))</f>
        <v>15</v>
      </c>
      <c r="E34" s="254" t="str">
        <f>IF(SUM(R29:R32)&gt;0,"Total des 2 Tours : ","Total 1er Tour : ")</f>
        <v>Total des 2 Tours : </v>
      </c>
      <c r="F34" s="255"/>
      <c r="G34" s="125">
        <f>IF(OR(I34="DIS",R34="DIS"),"DIS",I34+R34)</f>
        <v>609</v>
      </c>
      <c r="H34" s="126"/>
      <c r="I34" s="78">
        <f>IF(S34&gt;1,"DIS",IF(S34=1,SUM(I29:I32),IF(COUNT(I29:I32)&lt;4,SUM(I29:I32),SUM(I29:I32)-MAX(I29:I32))))</f>
        <v>313</v>
      </c>
      <c r="J34" s="43"/>
      <c r="K34" s="24"/>
      <c r="L34" s="24"/>
      <c r="M34" s="24"/>
      <c r="N34" s="24"/>
      <c r="O34" s="24"/>
      <c r="P34" s="24"/>
      <c r="Q34" s="127"/>
      <c r="R34" s="78">
        <f>IF(T34&gt;1,"DIS",IF(T34=1,SUM(R29:R32),IF(COUNT(R29:R32)&lt;$R$2,SUM(R29:R32),SUM(R29:R32)-MAX(R29:R32))))</f>
        <v>296</v>
      </c>
      <c r="S34" s="136">
        <f>SUM(S29:S32)</f>
        <v>0</v>
      </c>
      <c r="T34" s="15">
        <f>SUM(T29:T32)</f>
        <v>0</v>
      </c>
    </row>
    <row r="35" ht="9.75" customHeight="1" thickBot="1" thickTop="1"/>
    <row r="36" spans="1:19" ht="18.75" customHeight="1">
      <c r="A36" s="122"/>
      <c r="B36" s="124"/>
      <c r="C36" s="243" t="s">
        <v>41</v>
      </c>
      <c r="D36" s="244"/>
      <c r="E36" s="244"/>
      <c r="F36" s="119" t="str">
        <f>Prépa!D17</f>
        <v>BAUGE</v>
      </c>
      <c r="G36" s="120"/>
      <c r="H36" s="120"/>
      <c r="I36" s="123"/>
      <c r="J36" s="124"/>
      <c r="K36" s="124"/>
      <c r="L36" s="243"/>
      <c r="M36" s="244"/>
      <c r="N36" s="244"/>
      <c r="O36" s="119"/>
      <c r="P36" s="120"/>
      <c r="Q36" s="120"/>
      <c r="R36" s="121"/>
      <c r="S36" s="6"/>
    </row>
    <row r="37" spans="1:20" ht="18.75" customHeight="1">
      <c r="A37" s="93"/>
      <c r="B37" s="129" t="s">
        <v>15</v>
      </c>
      <c r="C37" s="130" t="s">
        <v>47</v>
      </c>
      <c r="D37" s="131"/>
      <c r="E37" s="131"/>
      <c r="F37" s="131"/>
      <c r="G37" s="131"/>
      <c r="H37" s="132"/>
      <c r="I37" s="133" t="s">
        <v>34</v>
      </c>
      <c r="J37" s="134"/>
      <c r="K37" s="129" t="s">
        <v>15</v>
      </c>
      <c r="L37" s="259" t="s">
        <v>48</v>
      </c>
      <c r="M37" s="260"/>
      <c r="N37" s="260"/>
      <c r="O37" s="260"/>
      <c r="P37" s="260"/>
      <c r="Q37" s="261"/>
      <c r="R37" s="133" t="s">
        <v>49</v>
      </c>
      <c r="S37" s="135" t="s">
        <v>14</v>
      </c>
      <c r="T37" s="135" t="s">
        <v>14</v>
      </c>
    </row>
    <row r="38" spans="1:20" ht="18.75" customHeight="1">
      <c r="A38" s="93" t="s">
        <v>3</v>
      </c>
      <c r="B38" s="73">
        <f>IF(C38="","",VLOOKUP(C38,$AA$3:$AB$15,2,FALSE))</f>
        <v>22.8</v>
      </c>
      <c r="C38" s="245" t="s">
        <v>88</v>
      </c>
      <c r="D38" s="246"/>
      <c r="E38" s="246"/>
      <c r="F38" s="246"/>
      <c r="G38" s="246"/>
      <c r="H38" s="247"/>
      <c r="I38" s="94">
        <v>116</v>
      </c>
      <c r="J38" s="93" t="s">
        <v>3</v>
      </c>
      <c r="K38" s="73">
        <f>IF(L38="","",VLOOKUP(L38,$AA$3:$AB$15,2,FALSE))</f>
        <v>22.8</v>
      </c>
      <c r="L38" s="245" t="s">
        <v>88</v>
      </c>
      <c r="M38" s="246"/>
      <c r="N38" s="246"/>
      <c r="O38" s="246"/>
      <c r="P38" s="246"/>
      <c r="Q38" s="247"/>
      <c r="R38" s="94">
        <v>114</v>
      </c>
      <c r="S38" s="75">
        <f>IF(ISTEXT(I38),1,0)</f>
        <v>0</v>
      </c>
      <c r="T38" s="75">
        <f>IF(ISTEXT(R38),1,0)</f>
        <v>0</v>
      </c>
    </row>
    <row r="39" spans="1:20" ht="18.75" customHeight="1">
      <c r="A39" s="93" t="s">
        <v>4</v>
      </c>
      <c r="B39" s="73">
        <f>IF(C39="","",VLOOKUP(C39,$AA$3:$AB$15,2,FALSE))</f>
        <v>17.5</v>
      </c>
      <c r="C39" s="245" t="s">
        <v>85</v>
      </c>
      <c r="D39" s="246"/>
      <c r="E39" s="246"/>
      <c r="F39" s="246"/>
      <c r="G39" s="246"/>
      <c r="H39" s="247"/>
      <c r="I39" s="94">
        <v>113</v>
      </c>
      <c r="J39" s="93" t="s">
        <v>4</v>
      </c>
      <c r="K39" s="73">
        <f>IF(L39="","",VLOOKUP(L39,$AA$3:$AB$15,2,FALSE))</f>
        <v>17.5</v>
      </c>
      <c r="L39" s="245" t="s">
        <v>85</v>
      </c>
      <c r="M39" s="246"/>
      <c r="N39" s="246"/>
      <c r="O39" s="246"/>
      <c r="P39" s="246"/>
      <c r="Q39" s="247"/>
      <c r="R39" s="94">
        <v>106</v>
      </c>
      <c r="S39" s="75">
        <f>IF(ISTEXT(I39),1,0)</f>
        <v>0</v>
      </c>
      <c r="T39" s="75">
        <f>IF(ISTEXT(R39),1,0)</f>
        <v>0</v>
      </c>
    </row>
    <row r="40" spans="1:20" ht="18.75" customHeight="1">
      <c r="A40" s="93" t="s">
        <v>5</v>
      </c>
      <c r="B40" s="73">
        <f>IF(C40="","",VLOOKUP(C40,$AA$3:$AB$15,2,FALSE))</f>
        <v>17</v>
      </c>
      <c r="C40" s="245" t="s">
        <v>83</v>
      </c>
      <c r="D40" s="246"/>
      <c r="E40" s="246"/>
      <c r="F40" s="246"/>
      <c r="G40" s="246"/>
      <c r="H40" s="247"/>
      <c r="I40" s="94">
        <v>106</v>
      </c>
      <c r="J40" s="93" t="s">
        <v>5</v>
      </c>
      <c r="K40" s="73">
        <f>IF(L40="","",VLOOKUP(L40,$AA$3:$AB$15,2,FALSE))</f>
        <v>17</v>
      </c>
      <c r="L40" s="245" t="s">
        <v>83</v>
      </c>
      <c r="M40" s="246"/>
      <c r="N40" s="246"/>
      <c r="O40" s="246"/>
      <c r="P40" s="246"/>
      <c r="Q40" s="247"/>
      <c r="R40" s="94">
        <v>95</v>
      </c>
      <c r="S40" s="75">
        <f>IF(ISTEXT(I40),1,0)</f>
        <v>0</v>
      </c>
      <c r="T40" s="75">
        <f>IF(ISTEXT(R40),1,0)</f>
        <v>0</v>
      </c>
    </row>
    <row r="41" spans="1:20" ht="18.75" customHeight="1" thickBot="1">
      <c r="A41" s="95" t="s">
        <v>6</v>
      </c>
      <c r="B41" s="97">
        <f>IF(C41="","",VLOOKUP(C41,$AA$3:$AB$15,2,FALSE))</f>
        <v>15.3</v>
      </c>
      <c r="C41" s="248" t="s">
        <v>81</v>
      </c>
      <c r="D41" s="249"/>
      <c r="E41" s="249"/>
      <c r="F41" s="249"/>
      <c r="G41" s="249"/>
      <c r="H41" s="250"/>
      <c r="I41" s="96">
        <v>94</v>
      </c>
      <c r="J41" s="95" t="s">
        <v>6</v>
      </c>
      <c r="K41" s="97">
        <f>IF(L41="","",VLOOKUP(L41,$AA$3:$AB$15,2,FALSE))</f>
        <v>15.3</v>
      </c>
      <c r="L41" s="256" t="s">
        <v>81</v>
      </c>
      <c r="M41" s="257"/>
      <c r="N41" s="257"/>
      <c r="O41" s="257"/>
      <c r="P41" s="257"/>
      <c r="Q41" s="258"/>
      <c r="R41" s="96">
        <v>89</v>
      </c>
      <c r="S41" s="75">
        <f>IF(ISTEXT(I41),1,0)</f>
        <v>0</v>
      </c>
      <c r="T41" s="75">
        <f>IF(ISTEXT(R41),1,0)</f>
        <v>0</v>
      </c>
    </row>
    <row r="42" ht="9.75" customHeight="1" thickBot="1"/>
    <row r="43" spans="1:20" ht="24.75" customHeight="1" thickBot="1" thickTop="1">
      <c r="A43" s="251" t="str">
        <f>IF(SUM(R38:R41)&gt;0,"Classement Final : ","Classement 1er jour : ")</f>
        <v>Classement Final : </v>
      </c>
      <c r="B43" s="252"/>
      <c r="C43" s="253"/>
      <c r="D43" s="12">
        <f>IF(COUNT(I38:I41)&lt;3,"",VLOOKUP(F36,'Cl.J1+Gén.'!$Z$11:$AV$36,23,FALSE))</f>
        <v>13</v>
      </c>
      <c r="E43" s="254" t="str">
        <f>IF(SUM(R38:R41)&gt;0,"Total des 2 Tours : ","Total 1er Tour : ")</f>
        <v>Total des 2 Tours : </v>
      </c>
      <c r="F43" s="255"/>
      <c r="G43" s="125">
        <f>IF(OR(I43="DIS",R43="DIS"),"DIS",I43+R43)</f>
        <v>603</v>
      </c>
      <c r="H43" s="126"/>
      <c r="I43" s="78">
        <f>IF(S43&gt;1,"DIS",IF(S43=1,SUM(I38:I41),IF(COUNT(I38:I41)&lt;4,SUM(I38:I41),SUM(I38:I41)-MAX(I38:I41))))</f>
        <v>313</v>
      </c>
      <c r="J43" s="43"/>
      <c r="K43" s="24"/>
      <c r="L43" s="24"/>
      <c r="M43" s="24"/>
      <c r="N43" s="24"/>
      <c r="O43" s="24"/>
      <c r="P43" s="24"/>
      <c r="Q43" s="127"/>
      <c r="R43" s="78">
        <f>IF(T43&gt;1,"DIS",IF(T43=1,SUM(R38:R41),IF(COUNT(R38:R41)&lt;$R$2,SUM(R38:R41),SUM(R38:R41)-MAX(R38:R41))))</f>
        <v>290</v>
      </c>
      <c r="S43" s="136">
        <f>SUM(S38:S41)</f>
        <v>0</v>
      </c>
      <c r="T43" s="15">
        <f>SUM(T38:T41)</f>
        <v>0</v>
      </c>
    </row>
    <row r="44" ht="20.25" customHeight="1" thickBot="1" thickTop="1"/>
    <row r="45" spans="1:19" ht="18.75" customHeight="1">
      <c r="A45" s="122"/>
      <c r="B45" s="124"/>
      <c r="C45" s="243" t="s">
        <v>41</v>
      </c>
      <c r="D45" s="244"/>
      <c r="E45" s="244"/>
      <c r="F45" s="119" t="str">
        <f>Prépa!D19</f>
        <v>BOIS D'O</v>
      </c>
      <c r="G45" s="120"/>
      <c r="H45" s="120"/>
      <c r="I45" s="123"/>
      <c r="J45" s="124"/>
      <c r="K45" s="124"/>
      <c r="L45" s="243"/>
      <c r="M45" s="244"/>
      <c r="N45" s="244"/>
      <c r="O45" s="119"/>
      <c r="P45" s="120"/>
      <c r="Q45" s="120"/>
      <c r="R45" s="121"/>
      <c r="S45" s="6"/>
    </row>
    <row r="46" spans="1:20" ht="18.75" customHeight="1">
      <c r="A46" s="93"/>
      <c r="B46" s="129" t="s">
        <v>15</v>
      </c>
      <c r="C46" s="130" t="s">
        <v>47</v>
      </c>
      <c r="D46" s="131"/>
      <c r="E46" s="131"/>
      <c r="F46" s="131"/>
      <c r="G46" s="131"/>
      <c r="H46" s="132"/>
      <c r="I46" s="133" t="s">
        <v>34</v>
      </c>
      <c r="J46" s="134"/>
      <c r="K46" s="129" t="s">
        <v>15</v>
      </c>
      <c r="L46" s="259" t="s">
        <v>48</v>
      </c>
      <c r="M46" s="260"/>
      <c r="N46" s="260"/>
      <c r="O46" s="260"/>
      <c r="P46" s="260"/>
      <c r="Q46" s="261"/>
      <c r="R46" s="133" t="s">
        <v>49</v>
      </c>
      <c r="S46" s="135" t="s">
        <v>14</v>
      </c>
      <c r="T46" s="135" t="s">
        <v>14</v>
      </c>
    </row>
    <row r="47" spans="1:20" ht="18.75" customHeight="1">
      <c r="A47" s="93" t="s">
        <v>3</v>
      </c>
      <c r="B47" s="73">
        <f>IF(C47="","",VLOOKUP(C47,$AC$3:$AD$15,2,FALSE))</f>
        <v>15.8</v>
      </c>
      <c r="C47" s="245" t="s">
        <v>91</v>
      </c>
      <c r="D47" s="246"/>
      <c r="E47" s="246"/>
      <c r="F47" s="246"/>
      <c r="G47" s="246"/>
      <c r="H47" s="247"/>
      <c r="I47" s="94">
        <v>102</v>
      </c>
      <c r="J47" s="93" t="s">
        <v>3</v>
      </c>
      <c r="K47" s="73">
        <f>IF(L47="","",VLOOKUP(L47,$AC$3:$AD$15,2,FALSE))</f>
        <v>15.8</v>
      </c>
      <c r="L47" s="245" t="s">
        <v>91</v>
      </c>
      <c r="M47" s="246"/>
      <c r="N47" s="246"/>
      <c r="O47" s="246"/>
      <c r="P47" s="246"/>
      <c r="Q47" s="247"/>
      <c r="R47" s="94">
        <v>93</v>
      </c>
      <c r="S47" s="75">
        <f>IF(ISTEXT(I47),1,0)</f>
        <v>0</v>
      </c>
      <c r="T47" s="75">
        <f>IF(ISTEXT(R47),1,0)</f>
        <v>0</v>
      </c>
    </row>
    <row r="48" spans="1:20" ht="18.75" customHeight="1">
      <c r="A48" s="93" t="s">
        <v>4</v>
      </c>
      <c r="B48" s="73">
        <f>IF(C48="","",VLOOKUP(C48,$AC$3:$AD$15,2,FALSE))</f>
        <v>20.9</v>
      </c>
      <c r="C48" s="245" t="s">
        <v>95</v>
      </c>
      <c r="D48" s="246"/>
      <c r="E48" s="246"/>
      <c r="F48" s="246"/>
      <c r="G48" s="246"/>
      <c r="H48" s="247"/>
      <c r="I48" s="94">
        <v>119</v>
      </c>
      <c r="J48" s="93" t="s">
        <v>4</v>
      </c>
      <c r="K48" s="73">
        <f>IF(L48="","",VLOOKUP(L48,$AC$3:$AD$15,2,FALSE))</f>
        <v>20.9</v>
      </c>
      <c r="L48" s="245" t="s">
        <v>95</v>
      </c>
      <c r="M48" s="246"/>
      <c r="N48" s="246"/>
      <c r="O48" s="246"/>
      <c r="P48" s="246"/>
      <c r="Q48" s="247"/>
      <c r="R48" s="94">
        <v>116</v>
      </c>
      <c r="S48" s="75">
        <f>IF(ISTEXT(I48),1,0)</f>
        <v>0</v>
      </c>
      <c r="T48" s="75">
        <f>IF(ISTEXT(R48),1,0)</f>
        <v>0</v>
      </c>
    </row>
    <row r="49" spans="1:20" ht="18.75" customHeight="1">
      <c r="A49" s="93" t="s">
        <v>5</v>
      </c>
      <c r="B49" s="73">
        <f>IF(C49="","",VLOOKUP(C49,$AC$3:$AD$15,2,FALSE))</f>
        <v>19.3</v>
      </c>
      <c r="C49" s="245" t="s">
        <v>94</v>
      </c>
      <c r="D49" s="246"/>
      <c r="E49" s="246"/>
      <c r="F49" s="246"/>
      <c r="G49" s="246"/>
      <c r="H49" s="247"/>
      <c r="I49" s="94">
        <v>104</v>
      </c>
      <c r="J49" s="93" t="s">
        <v>5</v>
      </c>
      <c r="K49" s="73">
        <f>IF(L49="","",VLOOKUP(L49,$AC$3:$AD$15,2,FALSE))</f>
        <v>19.3</v>
      </c>
      <c r="L49" s="245" t="s">
        <v>94</v>
      </c>
      <c r="M49" s="246"/>
      <c r="N49" s="246"/>
      <c r="O49" s="246"/>
      <c r="P49" s="246"/>
      <c r="Q49" s="247"/>
      <c r="R49" s="94">
        <v>102</v>
      </c>
      <c r="S49" s="75">
        <f>IF(ISTEXT(I49),1,0)</f>
        <v>0</v>
      </c>
      <c r="T49" s="75">
        <f>IF(ISTEXT(R49),1,0)</f>
        <v>0</v>
      </c>
    </row>
    <row r="50" spans="1:20" ht="18.75" customHeight="1" thickBot="1">
      <c r="A50" s="95" t="s">
        <v>6</v>
      </c>
      <c r="B50" s="97">
        <f>IF(C50="","",VLOOKUP(C50,$AC$3:$AD$15,2,FALSE))</f>
        <v>13.8</v>
      </c>
      <c r="C50" s="248" t="s">
        <v>90</v>
      </c>
      <c r="D50" s="249"/>
      <c r="E50" s="249"/>
      <c r="F50" s="249"/>
      <c r="G50" s="249"/>
      <c r="H50" s="250"/>
      <c r="I50" s="96">
        <v>103</v>
      </c>
      <c r="J50" s="95" t="s">
        <v>6</v>
      </c>
      <c r="K50" s="97">
        <f>IF(L50="","",VLOOKUP(L50,$AC$3:$AD$15,2,FALSE))</f>
        <v>13.8</v>
      </c>
      <c r="L50" s="256" t="s">
        <v>90</v>
      </c>
      <c r="M50" s="257"/>
      <c r="N50" s="257"/>
      <c r="O50" s="257"/>
      <c r="P50" s="257"/>
      <c r="Q50" s="258"/>
      <c r="R50" s="96">
        <v>84</v>
      </c>
      <c r="S50" s="75">
        <f>IF(ISTEXT(I50),1,0)</f>
        <v>0</v>
      </c>
      <c r="T50" s="75">
        <f>IF(ISTEXT(R50),1,0)</f>
        <v>0</v>
      </c>
    </row>
    <row r="51" ht="9.75" customHeight="1" thickBot="1"/>
    <row r="52" spans="1:20" ht="24.75" customHeight="1" thickBot="1" thickTop="1">
      <c r="A52" s="251" t="str">
        <f>IF(SUM(R47:R50)&gt;0,"Classement Final : ","Classement 1er jour : ")</f>
        <v>Classement Final : </v>
      </c>
      <c r="B52" s="252"/>
      <c r="C52" s="253"/>
      <c r="D52" s="12">
        <f>IF(COUNT(I47:I50)&lt;3,"",VLOOKUP(F45,'Cl.J1+Gén.'!$Z$11:$AV$36,23,FALSE))</f>
        <v>10</v>
      </c>
      <c r="E52" s="254" t="str">
        <f>IF(SUM(R47:R50)&gt;0,"Total des 2 Tours : ","Total 1er Tour : ")</f>
        <v>Total des 2 Tours : </v>
      </c>
      <c r="F52" s="255"/>
      <c r="G52" s="125">
        <f>IF(OR(I52="DIS",R52="DIS"),"DIS",I52+R52)</f>
        <v>588</v>
      </c>
      <c r="H52" s="126"/>
      <c r="I52" s="78">
        <f>IF(S52&gt;1,"DIS",IF(S52=1,SUM(I47:I50),IF(COUNT(I47:I50)&lt;4,SUM(I47:I50),SUM(I47:I50)-MAX(I47:I50))))</f>
        <v>309</v>
      </c>
      <c r="J52" s="43"/>
      <c r="K52" s="24"/>
      <c r="L52" s="24"/>
      <c r="M52" s="24"/>
      <c r="N52" s="24"/>
      <c r="O52" s="24"/>
      <c r="P52" s="24"/>
      <c r="Q52" s="127"/>
      <c r="R52" s="78">
        <f>IF(T52&gt;1,"DIS",IF(T52=1,SUM(R47:R50),IF(COUNT(R47:R50)&lt;$R$2,SUM(R47:R50),SUM(R47:R50)-MAX(R47:R50))))</f>
        <v>279</v>
      </c>
      <c r="S52" s="136">
        <f>SUM(S47:S50)</f>
        <v>0</v>
      </c>
      <c r="T52" s="15">
        <f>SUM(T47:T50)</f>
        <v>0</v>
      </c>
    </row>
    <row r="53" ht="20.25" customHeight="1" thickBot="1" thickTop="1"/>
    <row r="54" spans="1:19" ht="18.75" customHeight="1">
      <c r="A54" s="122"/>
      <c r="B54" s="124"/>
      <c r="C54" s="243" t="s">
        <v>41</v>
      </c>
      <c r="D54" s="244"/>
      <c r="E54" s="244"/>
      <c r="F54" s="119" t="str">
        <f>Prépa!D21</f>
        <v>BOURGES</v>
      </c>
      <c r="G54" s="120"/>
      <c r="H54" s="120"/>
      <c r="I54" s="123"/>
      <c r="J54" s="124"/>
      <c r="K54" s="124"/>
      <c r="L54" s="243"/>
      <c r="M54" s="244"/>
      <c r="N54" s="244"/>
      <c r="O54" s="119"/>
      <c r="P54" s="120"/>
      <c r="Q54" s="120"/>
      <c r="R54" s="121"/>
      <c r="S54" s="6"/>
    </row>
    <row r="55" spans="1:20" ht="18.75" customHeight="1">
      <c r="A55" s="93"/>
      <c r="B55" s="129" t="s">
        <v>15</v>
      </c>
      <c r="C55" s="130" t="s">
        <v>47</v>
      </c>
      <c r="D55" s="131"/>
      <c r="E55" s="131"/>
      <c r="F55" s="131"/>
      <c r="G55" s="131"/>
      <c r="H55" s="132"/>
      <c r="I55" s="133" t="s">
        <v>34</v>
      </c>
      <c r="J55" s="134"/>
      <c r="K55" s="129" t="s">
        <v>15</v>
      </c>
      <c r="L55" s="259" t="s">
        <v>48</v>
      </c>
      <c r="M55" s="260"/>
      <c r="N55" s="260"/>
      <c r="O55" s="260"/>
      <c r="P55" s="260"/>
      <c r="Q55" s="261"/>
      <c r="R55" s="133" t="s">
        <v>49</v>
      </c>
      <c r="S55" s="135" t="s">
        <v>14</v>
      </c>
      <c r="T55" s="135" t="s">
        <v>14</v>
      </c>
    </row>
    <row r="56" spans="1:20" ht="18.75" customHeight="1">
      <c r="A56" s="93" t="s">
        <v>3</v>
      </c>
      <c r="B56" s="73">
        <f>IF(C56="","",VLOOKUP(C56,$AE$3:$AF$15,2,FALSE))</f>
        <v>14.6</v>
      </c>
      <c r="C56" s="245" t="s">
        <v>100</v>
      </c>
      <c r="D56" s="246"/>
      <c r="E56" s="246"/>
      <c r="F56" s="246"/>
      <c r="G56" s="246"/>
      <c r="H56" s="247"/>
      <c r="I56" s="94">
        <v>96</v>
      </c>
      <c r="J56" s="93" t="s">
        <v>3</v>
      </c>
      <c r="K56" s="73">
        <f>IF(L56="","",VLOOKUP(L56,$AE$3:$AF$15,2,FALSE))</f>
        <v>14.6</v>
      </c>
      <c r="L56" s="245" t="s">
        <v>100</v>
      </c>
      <c r="M56" s="246"/>
      <c r="N56" s="246"/>
      <c r="O56" s="246"/>
      <c r="P56" s="246"/>
      <c r="Q56" s="247"/>
      <c r="R56" s="94">
        <v>97</v>
      </c>
      <c r="S56" s="75">
        <f>IF(ISTEXT(I56),1,0)</f>
        <v>0</v>
      </c>
      <c r="T56" s="75">
        <f>IF(ISTEXT(R56),1,0)</f>
        <v>0</v>
      </c>
    </row>
    <row r="57" spans="1:20" ht="18.75" customHeight="1">
      <c r="A57" s="93" t="s">
        <v>4</v>
      </c>
      <c r="B57" s="73">
        <f>IF(C57="","",VLOOKUP(C57,$AE$3:$AF$15,2,FALSE))</f>
        <v>15.6</v>
      </c>
      <c r="C57" s="245" t="s">
        <v>101</v>
      </c>
      <c r="D57" s="246"/>
      <c r="E57" s="246"/>
      <c r="F57" s="246"/>
      <c r="G57" s="246"/>
      <c r="H57" s="247"/>
      <c r="I57" s="94">
        <v>102</v>
      </c>
      <c r="J57" s="93" t="s">
        <v>4</v>
      </c>
      <c r="K57" s="73">
        <f>IF(L57="","",VLOOKUP(L57,$AE$3:$AF$15,2,FALSE))</f>
        <v>15.6</v>
      </c>
      <c r="L57" s="245" t="s">
        <v>101</v>
      </c>
      <c r="M57" s="246"/>
      <c r="N57" s="246"/>
      <c r="O57" s="246"/>
      <c r="P57" s="246"/>
      <c r="Q57" s="247"/>
      <c r="R57" s="94">
        <v>97</v>
      </c>
      <c r="S57" s="75">
        <f>IF(ISTEXT(I57),1,0)</f>
        <v>0</v>
      </c>
      <c r="T57" s="75">
        <f>IF(ISTEXT(R57),1,0)</f>
        <v>0</v>
      </c>
    </row>
    <row r="58" spans="1:20" ht="18.75" customHeight="1">
      <c r="A58" s="93" t="s">
        <v>5</v>
      </c>
      <c r="B58" s="73">
        <f>IF(C58="","",VLOOKUP(C58,$AE$3:$AF$15,2,FALSE))</f>
        <v>18.5</v>
      </c>
      <c r="C58" s="245" t="s">
        <v>103</v>
      </c>
      <c r="D58" s="246"/>
      <c r="E58" s="246"/>
      <c r="F58" s="246"/>
      <c r="G58" s="246"/>
      <c r="H58" s="247"/>
      <c r="I58" s="94">
        <v>112</v>
      </c>
      <c r="J58" s="93" t="s">
        <v>5</v>
      </c>
      <c r="K58" s="73">
        <f>IF(L58="","",VLOOKUP(L58,$AE$3:$AF$15,2,FALSE))</f>
        <v>17.2</v>
      </c>
      <c r="L58" s="245" t="s">
        <v>102</v>
      </c>
      <c r="M58" s="246"/>
      <c r="N58" s="246"/>
      <c r="O58" s="246"/>
      <c r="P58" s="246"/>
      <c r="Q58" s="247"/>
      <c r="R58" s="94">
        <v>97</v>
      </c>
      <c r="S58" s="75">
        <f>IF(ISTEXT(I58),1,0)</f>
        <v>0</v>
      </c>
      <c r="T58" s="75">
        <f>IF(ISTEXT(R58),1,0)</f>
        <v>0</v>
      </c>
    </row>
    <row r="59" spans="1:20" ht="18.75" customHeight="1" thickBot="1">
      <c r="A59" s="95" t="s">
        <v>6</v>
      </c>
      <c r="B59" s="97">
        <f>IF(C59="","",VLOOKUP(C59,$AE$3:$AF$15,2,FALSE))</f>
        <v>4.4</v>
      </c>
      <c r="C59" s="248" t="s">
        <v>99</v>
      </c>
      <c r="D59" s="249"/>
      <c r="E59" s="249"/>
      <c r="F59" s="249"/>
      <c r="G59" s="249"/>
      <c r="H59" s="250"/>
      <c r="I59" s="96">
        <v>86</v>
      </c>
      <c r="J59" s="95" t="s">
        <v>6</v>
      </c>
      <c r="K59" s="97">
        <f>IF(L59="","",VLOOKUP(L59,$AE$3:$AF$15,2,FALSE))</f>
        <v>4.4</v>
      </c>
      <c r="L59" s="256" t="s">
        <v>99</v>
      </c>
      <c r="M59" s="257"/>
      <c r="N59" s="257"/>
      <c r="O59" s="257"/>
      <c r="P59" s="257"/>
      <c r="Q59" s="258"/>
      <c r="R59" s="96">
        <v>84</v>
      </c>
      <c r="S59" s="75">
        <f>IF(ISTEXT(I59),1,0)</f>
        <v>0</v>
      </c>
      <c r="T59" s="75">
        <f>IF(ISTEXT(R59),1,0)</f>
        <v>0</v>
      </c>
    </row>
    <row r="60" ht="9.75" customHeight="1" thickBot="1"/>
    <row r="61" spans="1:20" ht="24.75" customHeight="1" thickBot="1" thickTop="1">
      <c r="A61" s="251" t="str">
        <f>IF(SUM(R56:R59)&gt;0,"Classement Final : ","Classement 1er jour : ")</f>
        <v>Classement Final : </v>
      </c>
      <c r="B61" s="252"/>
      <c r="C61" s="253"/>
      <c r="D61" s="12">
        <f>IF(COUNT(I56:I59)&lt;3,"",VLOOKUP(F54,'Cl.J1+Gén.'!$Z$11:$AV$36,23,FALSE))</f>
        <v>4</v>
      </c>
      <c r="E61" s="254" t="str">
        <f>IF(SUM(R56:R59)&gt;0,"Total des 2 Tours : ","Total 1er Tour : ")</f>
        <v>Total des 2 Tours : </v>
      </c>
      <c r="F61" s="255"/>
      <c r="G61" s="125">
        <f>IF(OR(I61="DIS",R61="DIS"),"DIS",I61+R61)</f>
        <v>562</v>
      </c>
      <c r="H61" s="126"/>
      <c r="I61" s="78">
        <f>IF(S61&gt;1,"DIS",IF(S61=1,SUM(I56:I59),IF(COUNT(I56:I59)&lt;4,SUM(I56:I59),SUM(I56:I59)-MAX(I56:I59))))</f>
        <v>284</v>
      </c>
      <c r="J61" s="43"/>
      <c r="K61" s="24"/>
      <c r="L61" s="24"/>
      <c r="M61" s="24"/>
      <c r="N61" s="24"/>
      <c r="O61" s="24"/>
      <c r="P61" s="24"/>
      <c r="Q61" s="127"/>
      <c r="R61" s="78">
        <f>IF(T61&gt;1,"DIS",IF(T61=1,SUM(R56:R59),IF(COUNT(R56:R59)&lt;$R$2,SUM(R56:R59),SUM(R56:R59)-MAX(R56:R59))))</f>
        <v>278</v>
      </c>
      <c r="S61" s="136">
        <f>SUM(S56:S59)</f>
        <v>0</v>
      </c>
      <c r="T61" s="15">
        <f>SUM(T56:T59)</f>
        <v>0</v>
      </c>
    </row>
    <row r="62" ht="20.25" customHeight="1" thickBot="1" thickTop="1"/>
    <row r="63" spans="1:19" ht="18.75" customHeight="1">
      <c r="A63" s="122"/>
      <c r="B63" s="124"/>
      <c r="C63" s="243" t="s">
        <v>41</v>
      </c>
      <c r="D63" s="244"/>
      <c r="E63" s="244"/>
      <c r="F63" s="119" t="str">
        <f>Prépa!D23</f>
        <v>GLORIETTE</v>
      </c>
      <c r="G63" s="120"/>
      <c r="H63" s="120"/>
      <c r="I63" s="123"/>
      <c r="J63" s="124"/>
      <c r="K63" s="124"/>
      <c r="L63" s="243"/>
      <c r="M63" s="244"/>
      <c r="N63" s="244"/>
      <c r="O63" s="119"/>
      <c r="P63" s="120"/>
      <c r="Q63" s="120"/>
      <c r="R63" s="121"/>
      <c r="S63" s="6"/>
    </row>
    <row r="64" spans="1:20" ht="18.75" customHeight="1">
      <c r="A64" s="93"/>
      <c r="B64" s="129" t="s">
        <v>15</v>
      </c>
      <c r="C64" s="130" t="s">
        <v>47</v>
      </c>
      <c r="D64" s="131"/>
      <c r="E64" s="131"/>
      <c r="F64" s="131"/>
      <c r="G64" s="131"/>
      <c r="H64" s="132"/>
      <c r="I64" s="133" t="s">
        <v>34</v>
      </c>
      <c r="J64" s="134"/>
      <c r="K64" s="129" t="s">
        <v>15</v>
      </c>
      <c r="L64" s="259" t="s">
        <v>48</v>
      </c>
      <c r="M64" s="260"/>
      <c r="N64" s="260"/>
      <c r="O64" s="260"/>
      <c r="P64" s="260"/>
      <c r="Q64" s="261"/>
      <c r="R64" s="133" t="s">
        <v>49</v>
      </c>
      <c r="S64" s="135" t="s">
        <v>14</v>
      </c>
      <c r="T64" s="135" t="s">
        <v>14</v>
      </c>
    </row>
    <row r="65" spans="1:20" ht="18.75" customHeight="1">
      <c r="A65" s="93" t="s">
        <v>3</v>
      </c>
      <c r="B65" s="73">
        <f>IF(C65="","",VLOOKUP(C65,$AG$3:$AH$15,2,FALSE))</f>
        <v>23.2</v>
      </c>
      <c r="C65" s="245" t="s">
        <v>109</v>
      </c>
      <c r="D65" s="246"/>
      <c r="E65" s="246"/>
      <c r="F65" s="246"/>
      <c r="G65" s="246"/>
      <c r="H65" s="247"/>
      <c r="I65" s="94">
        <v>115</v>
      </c>
      <c r="J65" s="93" t="s">
        <v>3</v>
      </c>
      <c r="K65" s="73">
        <f>IF(L65="","",VLOOKUP(L65,$AG$3:$AH$15,2,FALSE))</f>
        <v>21.4</v>
      </c>
      <c r="L65" s="245" t="s">
        <v>106</v>
      </c>
      <c r="M65" s="246"/>
      <c r="N65" s="246"/>
      <c r="O65" s="246"/>
      <c r="P65" s="246"/>
      <c r="Q65" s="247"/>
      <c r="R65" s="94">
        <v>107</v>
      </c>
      <c r="S65" s="75">
        <f>IF(ISTEXT(I65),1,0)</f>
        <v>0</v>
      </c>
      <c r="T65" s="75">
        <f>IF(ISTEXT(R65),1,0)</f>
        <v>0</v>
      </c>
    </row>
    <row r="66" spans="1:20" ht="18.75" customHeight="1">
      <c r="A66" s="93" t="s">
        <v>4</v>
      </c>
      <c r="B66" s="73">
        <f>IF(C66="","",VLOOKUP(C66,$AG$3:$AH$15,2,FALSE))</f>
        <v>20.8</v>
      </c>
      <c r="C66" s="245" t="s">
        <v>105</v>
      </c>
      <c r="D66" s="246"/>
      <c r="E66" s="246"/>
      <c r="F66" s="246"/>
      <c r="G66" s="246"/>
      <c r="H66" s="247"/>
      <c r="I66" s="94">
        <v>108</v>
      </c>
      <c r="J66" s="93" t="s">
        <v>4</v>
      </c>
      <c r="K66" s="73">
        <f>IF(L66="","",VLOOKUP(L66,$AG$3:$AH$15,2,FALSE))</f>
        <v>23.1</v>
      </c>
      <c r="L66" s="245" t="s">
        <v>107</v>
      </c>
      <c r="M66" s="246"/>
      <c r="N66" s="246"/>
      <c r="O66" s="246"/>
      <c r="P66" s="246"/>
      <c r="Q66" s="247"/>
      <c r="R66" s="94">
        <v>104</v>
      </c>
      <c r="S66" s="75">
        <f>IF(ISTEXT(I66),1,0)</f>
        <v>0</v>
      </c>
      <c r="T66" s="75">
        <f>IF(ISTEXT(R66),1,0)</f>
        <v>0</v>
      </c>
    </row>
    <row r="67" spans="1:20" ht="18.75" customHeight="1">
      <c r="A67" s="93" t="s">
        <v>5</v>
      </c>
      <c r="B67" s="73">
        <f>IF(C67="","",VLOOKUP(C67,$AG$3:$AH$15,2,FALSE))</f>
        <v>23.1</v>
      </c>
      <c r="C67" s="245" t="s">
        <v>107</v>
      </c>
      <c r="D67" s="246"/>
      <c r="E67" s="246"/>
      <c r="F67" s="246"/>
      <c r="G67" s="246"/>
      <c r="H67" s="247"/>
      <c r="I67" s="94">
        <v>104</v>
      </c>
      <c r="J67" s="93" t="s">
        <v>5</v>
      </c>
      <c r="K67" s="73">
        <f>IF(L67="","",VLOOKUP(L67,$AG$3:$AH$15,2,FALSE))</f>
        <v>20.8</v>
      </c>
      <c r="L67" s="245" t="s">
        <v>105</v>
      </c>
      <c r="M67" s="246"/>
      <c r="N67" s="246"/>
      <c r="O67" s="246"/>
      <c r="P67" s="246"/>
      <c r="Q67" s="247"/>
      <c r="R67" s="94">
        <v>98</v>
      </c>
      <c r="S67" s="75">
        <f>IF(ISTEXT(I67),1,0)</f>
        <v>0</v>
      </c>
      <c r="T67" s="75">
        <f>IF(ISTEXT(R67),1,0)</f>
        <v>0</v>
      </c>
    </row>
    <row r="68" spans="1:20" ht="18.75" customHeight="1" thickBot="1">
      <c r="A68" s="95" t="s">
        <v>6</v>
      </c>
      <c r="B68" s="97">
        <f>IF(C68="","",VLOOKUP(C68,$AG$3:$AH$15,2,FALSE))</f>
        <v>21.4</v>
      </c>
      <c r="C68" s="248" t="s">
        <v>106</v>
      </c>
      <c r="D68" s="249"/>
      <c r="E68" s="249"/>
      <c r="F68" s="249"/>
      <c r="G68" s="249"/>
      <c r="H68" s="250"/>
      <c r="I68" s="96">
        <v>100</v>
      </c>
      <c r="J68" s="95" t="s">
        <v>6</v>
      </c>
      <c r="K68" s="97">
        <f>IF(L68="","",VLOOKUP(L68,$AG$3:$AH$15,2,FALSE))</f>
        <v>23.2</v>
      </c>
      <c r="L68" s="256" t="s">
        <v>109</v>
      </c>
      <c r="M68" s="257"/>
      <c r="N68" s="257"/>
      <c r="O68" s="257"/>
      <c r="P68" s="257"/>
      <c r="Q68" s="258"/>
      <c r="R68" s="96">
        <v>107</v>
      </c>
      <c r="S68" s="75">
        <f>IF(ISTEXT(I68),1,0)</f>
        <v>0</v>
      </c>
      <c r="T68" s="75">
        <f>IF(ISTEXT(R68),1,0)</f>
        <v>0</v>
      </c>
    </row>
    <row r="69" ht="9.75" customHeight="1" thickBot="1"/>
    <row r="70" spans="1:20" ht="24.75" customHeight="1" thickBot="1" thickTop="1">
      <c r="A70" s="251" t="str">
        <f>IF(SUM(R65:R68)&gt;0,"Classement Final : ","Classement 1er jour : ")</f>
        <v>Classement Final : </v>
      </c>
      <c r="B70" s="252"/>
      <c r="C70" s="253"/>
      <c r="D70" s="12">
        <f>IF(COUNT(I65:I68)&lt;3,"",VLOOKUP(F63,'Cl.J1+Gén.'!$Z$11:$AV$36,23,FALSE))</f>
        <v>17</v>
      </c>
      <c r="E70" s="254" t="str">
        <f>IF(SUM(R65:R68)&gt;0,"Total des 2 Tours : ","Total 1er Tour : ")</f>
        <v>Total des 2 Tours : </v>
      </c>
      <c r="F70" s="255"/>
      <c r="G70" s="125">
        <f>IF(OR(I70="DIS",R70="DIS"),"DIS",I70+R70)</f>
        <v>621</v>
      </c>
      <c r="H70" s="126"/>
      <c r="I70" s="78">
        <f>IF(S70&gt;1,"DIS",IF(S70=1,SUM(I65:I68),IF(COUNT(I65:I68)&lt;4,SUM(I65:I68),SUM(I65:I68)-MAX(I65:I68))))</f>
        <v>312</v>
      </c>
      <c r="J70" s="43"/>
      <c r="K70" s="24"/>
      <c r="L70" s="24"/>
      <c r="M70" s="24"/>
      <c r="N70" s="24"/>
      <c r="O70" s="24"/>
      <c r="P70" s="24"/>
      <c r="Q70" s="127"/>
      <c r="R70" s="78">
        <f>IF(T70&gt;1,"DIS",IF(T70=1,SUM(R65:R68),IF(COUNT(R65:R68)&lt;$R$2,SUM(R65:R68),SUM(R65:R68)-MAX(R65:R68))))</f>
        <v>309</v>
      </c>
      <c r="S70" s="136">
        <f>SUM(S65:S68)</f>
        <v>0</v>
      </c>
      <c r="T70" s="15">
        <f>SUM(T65:T68)</f>
        <v>0</v>
      </c>
    </row>
    <row r="71" ht="20.25" customHeight="1" thickBot="1" thickTop="1"/>
    <row r="72" spans="1:19" ht="18.75" customHeight="1">
      <c r="A72" s="122"/>
      <c r="B72" s="124"/>
      <c r="C72" s="243" t="s">
        <v>41</v>
      </c>
      <c r="D72" s="244"/>
      <c r="E72" s="244"/>
      <c r="F72" s="119" t="str">
        <f>Prépa!D25</f>
        <v>LAVAL</v>
      </c>
      <c r="G72" s="120"/>
      <c r="H72" s="120"/>
      <c r="I72" s="123"/>
      <c r="J72" s="124"/>
      <c r="K72" s="124"/>
      <c r="L72" s="243"/>
      <c r="M72" s="244"/>
      <c r="N72" s="244"/>
      <c r="O72" s="119"/>
      <c r="P72" s="120"/>
      <c r="Q72" s="120"/>
      <c r="R72" s="121"/>
      <c r="S72" s="6"/>
    </row>
    <row r="73" spans="1:20" ht="18.75" customHeight="1">
      <c r="A73" s="93"/>
      <c r="B73" s="129" t="s">
        <v>15</v>
      </c>
      <c r="C73" s="130" t="s">
        <v>47</v>
      </c>
      <c r="D73" s="131"/>
      <c r="E73" s="131"/>
      <c r="F73" s="131"/>
      <c r="G73" s="131"/>
      <c r="H73" s="132"/>
      <c r="I73" s="133" t="s">
        <v>34</v>
      </c>
      <c r="J73" s="134"/>
      <c r="K73" s="129" t="s">
        <v>15</v>
      </c>
      <c r="L73" s="259" t="s">
        <v>48</v>
      </c>
      <c r="M73" s="260"/>
      <c r="N73" s="260"/>
      <c r="O73" s="260"/>
      <c r="P73" s="260"/>
      <c r="Q73" s="261"/>
      <c r="R73" s="133" t="s">
        <v>49</v>
      </c>
      <c r="S73" s="135" t="s">
        <v>14</v>
      </c>
      <c r="T73" s="135" t="s">
        <v>14</v>
      </c>
    </row>
    <row r="74" spans="1:20" ht="18.75" customHeight="1">
      <c r="A74" s="93" t="s">
        <v>3</v>
      </c>
      <c r="B74" s="73">
        <f>IF(C74="","",VLOOKUP(C74,$AI$3:$AJ$15,2,FALSE))</f>
        <v>14.3</v>
      </c>
      <c r="C74" s="245" t="s">
        <v>113</v>
      </c>
      <c r="D74" s="246"/>
      <c r="E74" s="246"/>
      <c r="F74" s="246"/>
      <c r="G74" s="246"/>
      <c r="H74" s="247"/>
      <c r="I74" s="94">
        <v>102</v>
      </c>
      <c r="J74" s="93" t="s">
        <v>3</v>
      </c>
      <c r="K74" s="73">
        <f>IF(L74="","",VLOOKUP(L74,$AI$3:$AJ$15,2,FALSE))</f>
        <v>8.4</v>
      </c>
      <c r="L74" s="245" t="s">
        <v>112</v>
      </c>
      <c r="M74" s="246"/>
      <c r="N74" s="246"/>
      <c r="O74" s="246"/>
      <c r="P74" s="246"/>
      <c r="Q74" s="247"/>
      <c r="R74" s="94">
        <v>95</v>
      </c>
      <c r="S74" s="75">
        <f>IF(ISTEXT(I74),1,0)</f>
        <v>0</v>
      </c>
      <c r="T74" s="75">
        <f>IF(ISTEXT(R74),1,0)</f>
        <v>0</v>
      </c>
    </row>
    <row r="75" spans="1:20" ht="18.75" customHeight="1">
      <c r="A75" s="93" t="s">
        <v>4</v>
      </c>
      <c r="B75" s="73">
        <f>IF(C75="","",VLOOKUP(C75,$AI$3:$AJ$15,2,FALSE))</f>
        <v>15.3</v>
      </c>
      <c r="C75" s="245" t="s">
        <v>114</v>
      </c>
      <c r="D75" s="246"/>
      <c r="E75" s="246"/>
      <c r="F75" s="246"/>
      <c r="G75" s="246"/>
      <c r="H75" s="247"/>
      <c r="I75" s="94">
        <v>108</v>
      </c>
      <c r="J75" s="93" t="s">
        <v>4</v>
      </c>
      <c r="K75" s="73">
        <f>IF(L75="","",VLOOKUP(L75,$AI$3:$AJ$15,2,FALSE))</f>
        <v>16.6</v>
      </c>
      <c r="L75" s="245" t="s">
        <v>116</v>
      </c>
      <c r="M75" s="246"/>
      <c r="N75" s="246"/>
      <c r="O75" s="246"/>
      <c r="P75" s="246"/>
      <c r="Q75" s="247"/>
      <c r="R75" s="94">
        <v>106</v>
      </c>
      <c r="S75" s="75">
        <f>IF(ISTEXT(I75),1,0)</f>
        <v>0</v>
      </c>
      <c r="T75" s="75">
        <f>IF(ISTEXT(R75),1,0)</f>
        <v>0</v>
      </c>
    </row>
    <row r="76" spans="1:20" ht="18.75" customHeight="1">
      <c r="A76" s="93" t="s">
        <v>5</v>
      </c>
      <c r="B76" s="73">
        <f>IF(C76="","",VLOOKUP(C76,$AI$3:$AJ$15,2,FALSE))</f>
        <v>17.2</v>
      </c>
      <c r="C76" s="245" t="s">
        <v>117</v>
      </c>
      <c r="D76" s="246"/>
      <c r="E76" s="246"/>
      <c r="F76" s="246"/>
      <c r="G76" s="246"/>
      <c r="H76" s="247"/>
      <c r="I76" s="94">
        <v>101</v>
      </c>
      <c r="J76" s="93" t="s">
        <v>5</v>
      </c>
      <c r="K76" s="73">
        <f>IF(L76="","",VLOOKUP(L76,$AI$3:$AJ$15,2,FALSE))</f>
        <v>16.5</v>
      </c>
      <c r="L76" s="245" t="s">
        <v>115</v>
      </c>
      <c r="M76" s="246"/>
      <c r="N76" s="246"/>
      <c r="O76" s="246"/>
      <c r="P76" s="246"/>
      <c r="Q76" s="247"/>
      <c r="R76" s="94">
        <v>102</v>
      </c>
      <c r="S76" s="75">
        <f>IF(ISTEXT(I76),1,0)</f>
        <v>0</v>
      </c>
      <c r="T76" s="75">
        <f>IF(ISTEXT(R76),1,0)</f>
        <v>0</v>
      </c>
    </row>
    <row r="77" spans="1:20" ht="18.75" customHeight="1" thickBot="1">
      <c r="A77" s="95" t="s">
        <v>6</v>
      </c>
      <c r="B77" s="97">
        <f>IF(C77="","",VLOOKUP(C77,$AI$3:$AJ$15,2,FALSE))</f>
        <v>18.4</v>
      </c>
      <c r="C77" s="248" t="s">
        <v>118</v>
      </c>
      <c r="D77" s="249"/>
      <c r="E77" s="249"/>
      <c r="F77" s="249"/>
      <c r="G77" s="249"/>
      <c r="H77" s="250"/>
      <c r="I77" s="96">
        <v>99</v>
      </c>
      <c r="J77" s="95" t="s">
        <v>6</v>
      </c>
      <c r="K77" s="97">
        <f>IF(L77="","",VLOOKUP(L77,$AI$3:$AJ$15,2,FALSE))</f>
        <v>20.8</v>
      </c>
      <c r="L77" s="256" t="s">
        <v>119</v>
      </c>
      <c r="M77" s="257"/>
      <c r="N77" s="257"/>
      <c r="O77" s="257"/>
      <c r="P77" s="257"/>
      <c r="Q77" s="258"/>
      <c r="R77" s="96">
        <v>99</v>
      </c>
      <c r="S77" s="75">
        <f>IF(ISTEXT(I77),1,0)</f>
        <v>0</v>
      </c>
      <c r="T77" s="75">
        <f>IF(ISTEXT(R77),1,0)</f>
        <v>0</v>
      </c>
    </row>
    <row r="78" ht="9.75" customHeight="1" thickBot="1"/>
    <row r="79" spans="1:20" ht="24.75" customHeight="1" thickBot="1" thickTop="1">
      <c r="A79" s="251" t="str">
        <f>IF(SUM(R74:R77)&gt;0,"Classement Final : ","Classement 1er jour : ")</f>
        <v>Classement Final : </v>
      </c>
      <c r="B79" s="252"/>
      <c r="C79" s="253"/>
      <c r="D79" s="12">
        <f>IF(COUNT(I74:I77)&lt;3,"",VLOOKUP(F72,'Cl.J1+Gén.'!$Z$11:$AV$36,23,FALSE))</f>
        <v>12</v>
      </c>
      <c r="E79" s="254" t="str">
        <f>IF(SUM(R74:R77)&gt;0,"Total des 2 Tours : ","Total 1er Tour : ")</f>
        <v>Total des 2 Tours : </v>
      </c>
      <c r="F79" s="255"/>
      <c r="G79" s="125">
        <f>IF(OR(I79="DIS",R79="DIS"),"DIS",I79+R79)</f>
        <v>598</v>
      </c>
      <c r="H79" s="126"/>
      <c r="I79" s="78">
        <f>IF(S79&gt;1,"DIS",IF(S79=1,SUM(I74:I77),IF(COUNT(I74:I77)&lt;4,SUM(I74:I77),SUM(I74:I77)-MAX(I74:I77))))</f>
        <v>302</v>
      </c>
      <c r="J79" s="43"/>
      <c r="K79" s="24"/>
      <c r="L79" s="24"/>
      <c r="M79" s="24"/>
      <c r="N79" s="24"/>
      <c r="O79" s="24"/>
      <c r="P79" s="24"/>
      <c r="Q79" s="127"/>
      <c r="R79" s="78">
        <f>IF(T79&gt;1,"DIS",IF(T79=1,SUM(R74:R77),IF(COUNT(R74:R77)&lt;$R$2,SUM(R74:R77),SUM(R74:R77)-MAX(R74:R77))))</f>
        <v>296</v>
      </c>
      <c r="S79" s="136">
        <f>SUM(S74:S77)</f>
        <v>0</v>
      </c>
      <c r="T79" s="15">
        <f>SUM(T74:T77)</f>
        <v>0</v>
      </c>
    </row>
    <row r="80" spans="1:17" ht="20.25" customHeight="1" thickBot="1" thickTop="1">
      <c r="A80" s="11"/>
      <c r="D80" s="13"/>
      <c r="E80" s="14"/>
      <c r="G80" s="15"/>
      <c r="H80" s="15"/>
      <c r="J80" s="11"/>
      <c r="M80" s="13"/>
      <c r="N80" s="14"/>
      <c r="P80" s="15"/>
      <c r="Q80" s="15"/>
    </row>
    <row r="81" spans="1:19" ht="18.75" customHeight="1">
      <c r="A81" s="122"/>
      <c r="B81" s="124"/>
      <c r="C81" s="243" t="s">
        <v>41</v>
      </c>
      <c r="D81" s="244"/>
      <c r="E81" s="244"/>
      <c r="F81" s="119" t="str">
        <f>Prépa!D27</f>
        <v>NANTES ERDRE</v>
      </c>
      <c r="G81" s="120"/>
      <c r="H81" s="120"/>
      <c r="I81" s="123"/>
      <c r="J81" s="124"/>
      <c r="K81" s="124"/>
      <c r="L81" s="243"/>
      <c r="M81" s="244"/>
      <c r="N81" s="244"/>
      <c r="O81" s="119"/>
      <c r="P81" s="120"/>
      <c r="Q81" s="120"/>
      <c r="R81" s="121"/>
      <c r="S81" s="6"/>
    </row>
    <row r="82" spans="1:20" ht="18.75" customHeight="1">
      <c r="A82" s="93"/>
      <c r="B82" s="129" t="s">
        <v>15</v>
      </c>
      <c r="C82" s="130" t="s">
        <v>47</v>
      </c>
      <c r="D82" s="131"/>
      <c r="E82" s="131"/>
      <c r="F82" s="131"/>
      <c r="G82" s="131"/>
      <c r="H82" s="132"/>
      <c r="I82" s="133" t="s">
        <v>34</v>
      </c>
      <c r="J82" s="134"/>
      <c r="K82" s="129" t="s">
        <v>15</v>
      </c>
      <c r="L82" s="259" t="s">
        <v>48</v>
      </c>
      <c r="M82" s="260"/>
      <c r="N82" s="260"/>
      <c r="O82" s="260"/>
      <c r="P82" s="260"/>
      <c r="Q82" s="261"/>
      <c r="R82" s="133" t="s">
        <v>49</v>
      </c>
      <c r="S82" s="135" t="s">
        <v>14</v>
      </c>
      <c r="T82" s="135" t="s">
        <v>14</v>
      </c>
    </row>
    <row r="83" spans="1:20" ht="18.75" customHeight="1">
      <c r="A83" s="93" t="s">
        <v>3</v>
      </c>
      <c r="B83" s="73">
        <f>IF(C83="","",VLOOKUP(C83,$AK$3:$AL$15,2,FALSE))</f>
        <v>13.1</v>
      </c>
      <c r="C83" s="245" t="s">
        <v>124</v>
      </c>
      <c r="D83" s="246"/>
      <c r="E83" s="246"/>
      <c r="F83" s="246"/>
      <c r="G83" s="246"/>
      <c r="H83" s="247"/>
      <c r="I83" s="94">
        <v>93</v>
      </c>
      <c r="J83" s="93" t="s">
        <v>3</v>
      </c>
      <c r="K83" s="73">
        <f>IF(L83="","",VLOOKUP(L83,$AK$3:$AL$15,2,FALSE))</f>
        <v>13.1</v>
      </c>
      <c r="L83" s="245" t="s">
        <v>124</v>
      </c>
      <c r="M83" s="246"/>
      <c r="N83" s="246"/>
      <c r="O83" s="246"/>
      <c r="P83" s="246"/>
      <c r="Q83" s="247"/>
      <c r="R83" s="94">
        <v>95</v>
      </c>
      <c r="S83" s="75">
        <f>IF(ISTEXT(I83),1,0)</f>
        <v>0</v>
      </c>
      <c r="T83" s="75">
        <f>IF(ISTEXT(R83),1,0)</f>
        <v>0</v>
      </c>
    </row>
    <row r="84" spans="1:20" ht="18.75" customHeight="1">
      <c r="A84" s="93" t="s">
        <v>4</v>
      </c>
      <c r="B84" s="73">
        <f>IF(C84="","",VLOOKUP(C84,$AK$3:$AL$15,2,FALSE))</f>
        <v>9.7</v>
      </c>
      <c r="C84" s="245" t="s">
        <v>122</v>
      </c>
      <c r="D84" s="246"/>
      <c r="E84" s="246"/>
      <c r="F84" s="246"/>
      <c r="G84" s="246"/>
      <c r="H84" s="247"/>
      <c r="I84" s="94">
        <v>102</v>
      </c>
      <c r="J84" s="93" t="s">
        <v>4</v>
      </c>
      <c r="K84" s="73">
        <f>IF(L84="","",VLOOKUP(L84,$AK$3:$AL$15,2,FALSE))</f>
        <v>8.5</v>
      </c>
      <c r="L84" s="245" t="s">
        <v>121</v>
      </c>
      <c r="M84" s="246"/>
      <c r="N84" s="246"/>
      <c r="O84" s="246"/>
      <c r="P84" s="246"/>
      <c r="Q84" s="247"/>
      <c r="R84" s="94">
        <v>81</v>
      </c>
      <c r="S84" s="75">
        <f>IF(ISTEXT(I84),1,0)</f>
        <v>0</v>
      </c>
      <c r="T84" s="75">
        <f>IF(ISTEXT(R84),1,0)</f>
        <v>0</v>
      </c>
    </row>
    <row r="85" spans="1:20" ht="18.75" customHeight="1">
      <c r="A85" s="93" t="s">
        <v>5</v>
      </c>
      <c r="B85" s="73">
        <f>IF(C85="","",VLOOKUP(C85,$AK$3:$AL$15,2,FALSE))</f>
        <v>8.5</v>
      </c>
      <c r="C85" s="245" t="s">
        <v>121</v>
      </c>
      <c r="D85" s="246"/>
      <c r="E85" s="246"/>
      <c r="F85" s="246"/>
      <c r="G85" s="246"/>
      <c r="H85" s="247"/>
      <c r="I85" s="94">
        <v>91</v>
      </c>
      <c r="J85" s="93" t="s">
        <v>5</v>
      </c>
      <c r="K85" s="73">
        <f>IF(L85="","",VLOOKUP(L85,$AK$3:$AL$15,2,FALSE))</f>
        <v>12.7</v>
      </c>
      <c r="L85" s="245" t="s">
        <v>123</v>
      </c>
      <c r="M85" s="246"/>
      <c r="N85" s="246"/>
      <c r="O85" s="246"/>
      <c r="P85" s="246"/>
      <c r="Q85" s="247"/>
      <c r="R85" s="94">
        <v>93</v>
      </c>
      <c r="S85" s="75">
        <f>IF(ISTEXT(I85),1,0)</f>
        <v>0</v>
      </c>
      <c r="T85" s="75">
        <f>IF(ISTEXT(R85),1,0)</f>
        <v>0</v>
      </c>
    </row>
    <row r="86" spans="1:20" ht="18.75" customHeight="1" thickBot="1">
      <c r="A86" s="95" t="s">
        <v>6</v>
      </c>
      <c r="B86" s="97">
        <f>IF(C86="","",VLOOKUP(C86,$AK$3:$AL$15,2,FALSE))</f>
        <v>12.7</v>
      </c>
      <c r="C86" s="248" t="s">
        <v>123</v>
      </c>
      <c r="D86" s="249"/>
      <c r="E86" s="249"/>
      <c r="F86" s="249"/>
      <c r="G86" s="249"/>
      <c r="H86" s="250"/>
      <c r="I86" s="96">
        <v>103</v>
      </c>
      <c r="J86" s="95" t="s">
        <v>6</v>
      </c>
      <c r="K86" s="97">
        <f>IF(L86="","",VLOOKUP(L86,$AK$3:$AL$15,2,FALSE))</f>
        <v>9.7</v>
      </c>
      <c r="L86" s="256" t="s">
        <v>122</v>
      </c>
      <c r="M86" s="257"/>
      <c r="N86" s="257"/>
      <c r="O86" s="257"/>
      <c r="P86" s="257"/>
      <c r="Q86" s="258"/>
      <c r="R86" s="96">
        <v>96</v>
      </c>
      <c r="S86" s="75">
        <f>IF(ISTEXT(I86),1,0)</f>
        <v>0</v>
      </c>
      <c r="T86" s="75">
        <f>IF(ISTEXT(R86),1,0)</f>
        <v>0</v>
      </c>
    </row>
    <row r="87" ht="9.75" customHeight="1" thickBot="1"/>
    <row r="88" spans="1:20" ht="24.75" customHeight="1" thickBot="1" thickTop="1">
      <c r="A88" s="251" t="str">
        <f>IF(SUM(R83:R86)&gt;0,"Classement Final : ","Classement 1er jour : ")</f>
        <v>Classement Final : </v>
      </c>
      <c r="B88" s="252"/>
      <c r="C88" s="253"/>
      <c r="D88" s="12">
        <f>IF(COUNT(I83:I86)&lt;3,"",VLOOKUP(F81,'Cl.J1+Gén.'!$Z$11:$AV$36,23,FALSE))</f>
        <v>2</v>
      </c>
      <c r="E88" s="254" t="str">
        <f>IF(SUM(R83:R86)&gt;0,"Total des 2 Tours : ","Total 1er Tour : ")</f>
        <v>Total des 2 Tours : </v>
      </c>
      <c r="F88" s="255"/>
      <c r="G88" s="125">
        <f>IF(OR(I88="DIS",R88="DIS"),"DIS",I88+R88)</f>
        <v>555</v>
      </c>
      <c r="H88" s="126"/>
      <c r="I88" s="78">
        <f>IF(S88&gt;1,"DIS",IF(S88=1,SUM(I83:I86),IF(COUNT(I83:I86)&lt;4,SUM(I83:I86),SUM(I83:I86)-MAX(I83:I86))))</f>
        <v>286</v>
      </c>
      <c r="J88" s="43"/>
      <c r="K88" s="24"/>
      <c r="L88" s="24"/>
      <c r="M88" s="24"/>
      <c r="N88" s="24"/>
      <c r="O88" s="24"/>
      <c r="P88" s="24"/>
      <c r="Q88" s="127"/>
      <c r="R88" s="78">
        <f>IF(T88&gt;1,"DIS",IF(T88=1,SUM(R83:R86),IF(COUNT(R83:R86)&lt;$R$2,SUM(R83:R86),SUM(R83:R86)-MAX(R83:R86))))</f>
        <v>269</v>
      </c>
      <c r="S88" s="136">
        <f>SUM(S83:S86)</f>
        <v>0</v>
      </c>
      <c r="T88" s="15">
        <f>SUM(T83:T86)</f>
        <v>0</v>
      </c>
    </row>
    <row r="89" ht="20.25" customHeight="1" thickBot="1" thickTop="1"/>
    <row r="90" spans="1:19" ht="18.75" customHeight="1">
      <c r="A90" s="122"/>
      <c r="B90" s="124"/>
      <c r="C90" s="243" t="s">
        <v>41</v>
      </c>
      <c r="D90" s="244"/>
      <c r="E90" s="244"/>
      <c r="F90" s="119" t="str">
        <f>Prépa!D29</f>
        <v>NANTES VIGNEUX</v>
      </c>
      <c r="G90" s="120"/>
      <c r="H90" s="120"/>
      <c r="I90" s="123"/>
      <c r="J90" s="124"/>
      <c r="K90" s="124"/>
      <c r="L90" s="243"/>
      <c r="M90" s="244"/>
      <c r="N90" s="244"/>
      <c r="O90" s="119"/>
      <c r="P90" s="120"/>
      <c r="Q90" s="120"/>
      <c r="R90" s="121"/>
      <c r="S90" s="6"/>
    </row>
    <row r="91" spans="1:20" ht="18.75" customHeight="1">
      <c r="A91" s="93"/>
      <c r="B91" s="129" t="s">
        <v>15</v>
      </c>
      <c r="C91" s="130" t="s">
        <v>47</v>
      </c>
      <c r="D91" s="131"/>
      <c r="E91" s="131"/>
      <c r="F91" s="131"/>
      <c r="G91" s="131"/>
      <c r="H91" s="132"/>
      <c r="I91" s="133" t="s">
        <v>34</v>
      </c>
      <c r="J91" s="134"/>
      <c r="K91" s="129" t="s">
        <v>15</v>
      </c>
      <c r="L91" s="259" t="s">
        <v>48</v>
      </c>
      <c r="M91" s="260"/>
      <c r="N91" s="260"/>
      <c r="O91" s="260"/>
      <c r="P91" s="260"/>
      <c r="Q91" s="261"/>
      <c r="R91" s="133" t="s">
        <v>49</v>
      </c>
      <c r="S91" s="135" t="s">
        <v>14</v>
      </c>
      <c r="T91" s="135" t="s">
        <v>14</v>
      </c>
    </row>
    <row r="92" spans="1:20" ht="18.75" customHeight="1">
      <c r="A92" s="93" t="s">
        <v>3</v>
      </c>
      <c r="B92" s="73">
        <f>IF(C92="","",VLOOKUP(C92,$AM$3:$AN$15,2,FALSE))</f>
        <v>10.6</v>
      </c>
      <c r="C92" s="245" t="s">
        <v>130</v>
      </c>
      <c r="D92" s="246"/>
      <c r="E92" s="246"/>
      <c r="F92" s="246"/>
      <c r="G92" s="246"/>
      <c r="H92" s="247"/>
      <c r="I92" s="94">
        <v>100</v>
      </c>
      <c r="J92" s="93" t="s">
        <v>3</v>
      </c>
      <c r="K92" s="73">
        <f>IF(L92="","",VLOOKUP(L92,$AM$3:$AN$15,2,FALSE))</f>
        <v>9.6</v>
      </c>
      <c r="L92" s="245" t="s">
        <v>129</v>
      </c>
      <c r="M92" s="246"/>
      <c r="N92" s="246"/>
      <c r="O92" s="246"/>
      <c r="P92" s="246"/>
      <c r="Q92" s="247"/>
      <c r="R92" s="94">
        <v>96</v>
      </c>
      <c r="S92" s="75">
        <f>IF(ISTEXT(I92),1,0)</f>
        <v>0</v>
      </c>
      <c r="T92" s="75">
        <f>IF(ISTEXT(R92),1,0)</f>
        <v>0</v>
      </c>
    </row>
    <row r="93" spans="1:20" ht="18.75" customHeight="1">
      <c r="A93" s="93" t="s">
        <v>4</v>
      </c>
      <c r="B93" s="73">
        <f>IF(C93="","",VLOOKUP(C93,$AM$3:$AN$15,2,FALSE))</f>
        <v>9.3</v>
      </c>
      <c r="C93" s="245" t="s">
        <v>128</v>
      </c>
      <c r="D93" s="246"/>
      <c r="E93" s="246"/>
      <c r="F93" s="246"/>
      <c r="G93" s="246"/>
      <c r="H93" s="247"/>
      <c r="I93" s="94">
        <v>84</v>
      </c>
      <c r="J93" s="93" t="s">
        <v>4</v>
      </c>
      <c r="K93" s="73">
        <f>IF(L93="","",VLOOKUP(L93,$AM$3:$AN$15,2,FALSE))</f>
        <v>11.4</v>
      </c>
      <c r="L93" s="245" t="s">
        <v>131</v>
      </c>
      <c r="M93" s="246"/>
      <c r="N93" s="246"/>
      <c r="O93" s="246"/>
      <c r="P93" s="246"/>
      <c r="Q93" s="247"/>
      <c r="R93" s="94">
        <v>105</v>
      </c>
      <c r="S93" s="75">
        <f>IF(ISTEXT(I93),1,0)</f>
        <v>0</v>
      </c>
      <c r="T93" s="75">
        <f>IF(ISTEXT(R93),1,0)</f>
        <v>0</v>
      </c>
    </row>
    <row r="94" spans="1:20" ht="18.75" customHeight="1">
      <c r="A94" s="93" t="s">
        <v>5</v>
      </c>
      <c r="B94" s="73">
        <f>IF(C94="","",VLOOKUP(C94,$AM$3:$AN$15,2,FALSE))</f>
        <v>9.6</v>
      </c>
      <c r="C94" s="245" t="s">
        <v>129</v>
      </c>
      <c r="D94" s="246"/>
      <c r="E94" s="246"/>
      <c r="F94" s="246"/>
      <c r="G94" s="246"/>
      <c r="H94" s="247"/>
      <c r="I94" s="94">
        <v>91</v>
      </c>
      <c r="J94" s="93" t="s">
        <v>5</v>
      </c>
      <c r="K94" s="73">
        <f>IF(L94="","",VLOOKUP(L94,$AM$3:$AN$15,2,FALSE))</f>
        <v>9.3</v>
      </c>
      <c r="L94" s="245" t="s">
        <v>128</v>
      </c>
      <c r="M94" s="246"/>
      <c r="N94" s="246"/>
      <c r="O94" s="246"/>
      <c r="P94" s="246"/>
      <c r="Q94" s="247"/>
      <c r="R94" s="94">
        <v>86</v>
      </c>
      <c r="S94" s="75">
        <f>IF(ISTEXT(I94),1,0)</f>
        <v>0</v>
      </c>
      <c r="T94" s="75">
        <f>IF(ISTEXT(R94),1,0)</f>
        <v>0</v>
      </c>
    </row>
    <row r="95" spans="1:20" ht="18.75" customHeight="1" thickBot="1">
      <c r="A95" s="95" t="s">
        <v>6</v>
      </c>
      <c r="B95" s="97">
        <f>IF(C95="","",VLOOKUP(C95,$AM$3:$AN$15,2,FALSE))</f>
        <v>11.4</v>
      </c>
      <c r="C95" s="248" t="s">
        <v>131</v>
      </c>
      <c r="D95" s="249"/>
      <c r="E95" s="249"/>
      <c r="F95" s="249"/>
      <c r="G95" s="249"/>
      <c r="H95" s="250"/>
      <c r="I95" s="96">
        <v>97</v>
      </c>
      <c r="J95" s="95" t="s">
        <v>6</v>
      </c>
      <c r="K95" s="97">
        <f>IF(L95="","",VLOOKUP(L95,$AM$3:$AN$15,2,FALSE))</f>
        <v>10.6</v>
      </c>
      <c r="L95" s="256" t="s">
        <v>130</v>
      </c>
      <c r="M95" s="257"/>
      <c r="N95" s="257"/>
      <c r="O95" s="257"/>
      <c r="P95" s="257"/>
      <c r="Q95" s="258"/>
      <c r="R95" s="96">
        <v>96</v>
      </c>
      <c r="S95" s="75">
        <f>IF(ISTEXT(I95),1,0)</f>
        <v>0</v>
      </c>
      <c r="T95" s="75">
        <f>IF(ISTEXT(R95),1,0)</f>
        <v>0</v>
      </c>
    </row>
    <row r="96" ht="9.75" customHeight="1" thickBot="1"/>
    <row r="97" spans="1:20" ht="24.75" customHeight="1" thickBot="1" thickTop="1">
      <c r="A97" s="251" t="str">
        <f>IF(SUM(R92:R95)&gt;0,"Classement Final : ","Classement 1er jour : ")</f>
        <v>Classement Final : </v>
      </c>
      <c r="B97" s="252"/>
      <c r="C97" s="253"/>
      <c r="D97" s="12">
        <f>IF(COUNT(I92:I95)&lt;3,"",VLOOKUP(F90,'Cl.J1+Gén.'!$Z$11:$AV$36,23,FALSE))</f>
        <v>1</v>
      </c>
      <c r="E97" s="254" t="str">
        <f>IF(SUM(R92:R95)&gt;0,"Total des 2 Tours : ","Total 1er Tour : ")</f>
        <v>Total des 2 Tours : </v>
      </c>
      <c r="F97" s="255"/>
      <c r="G97" s="125">
        <f>IF(OR(I97="DIS",R97="DIS"),"DIS",I97+R97)</f>
        <v>550</v>
      </c>
      <c r="H97" s="126"/>
      <c r="I97" s="78">
        <f>IF(S97&gt;1,"DIS",IF(S97=1,SUM(I92:I95),IF(COUNT(I92:I95)&lt;4,SUM(I92:I95),SUM(I92:I95)-MAX(I92:I95))))</f>
        <v>272</v>
      </c>
      <c r="J97" s="43"/>
      <c r="K97" s="24"/>
      <c r="L97" s="24"/>
      <c r="M97" s="24"/>
      <c r="N97" s="24"/>
      <c r="O97" s="24"/>
      <c r="P97" s="24"/>
      <c r="Q97" s="127"/>
      <c r="R97" s="78">
        <f>IF(T97&gt;1,"DIS",IF(T97=1,SUM(R92:R95),IF(COUNT(R92:R95)&lt;$R$2,SUM(R92:R95),SUM(R92:R95)-MAX(R92:R95))))</f>
        <v>278</v>
      </c>
      <c r="S97" s="136">
        <f>SUM(S92:S95)</f>
        <v>0</v>
      </c>
      <c r="T97" s="15">
        <f>SUM(T92:T95)</f>
        <v>0</v>
      </c>
    </row>
    <row r="98" ht="20.25" customHeight="1" thickBot="1" thickTop="1"/>
    <row r="99" spans="1:19" ht="18.75" customHeight="1">
      <c r="A99" s="122"/>
      <c r="B99" s="124"/>
      <c r="C99" s="243" t="s">
        <v>41</v>
      </c>
      <c r="D99" s="244"/>
      <c r="E99" s="244"/>
      <c r="F99" s="119" t="str">
        <f>Prépa!D31</f>
        <v>ORLEANS DONNERY</v>
      </c>
      <c r="G99" s="120"/>
      <c r="H99" s="120"/>
      <c r="I99" s="123"/>
      <c r="J99" s="124"/>
      <c r="K99" s="124"/>
      <c r="L99" s="243"/>
      <c r="M99" s="244"/>
      <c r="N99" s="244"/>
      <c r="O99" s="119"/>
      <c r="P99" s="120"/>
      <c r="Q99" s="120"/>
      <c r="R99" s="121"/>
      <c r="S99" s="6"/>
    </row>
    <row r="100" spans="1:20" ht="18.75" customHeight="1">
      <c r="A100" s="93"/>
      <c r="B100" s="129" t="s">
        <v>15</v>
      </c>
      <c r="C100" s="130" t="s">
        <v>47</v>
      </c>
      <c r="D100" s="131"/>
      <c r="E100" s="131"/>
      <c r="F100" s="131"/>
      <c r="G100" s="131"/>
      <c r="H100" s="132"/>
      <c r="I100" s="133" t="s">
        <v>34</v>
      </c>
      <c r="J100" s="134"/>
      <c r="K100" s="129" t="s">
        <v>15</v>
      </c>
      <c r="L100" s="259" t="s">
        <v>48</v>
      </c>
      <c r="M100" s="260"/>
      <c r="N100" s="260"/>
      <c r="O100" s="260"/>
      <c r="P100" s="260"/>
      <c r="Q100" s="261"/>
      <c r="R100" s="133" t="s">
        <v>49</v>
      </c>
      <c r="S100" s="135" t="s">
        <v>14</v>
      </c>
      <c r="T100" s="135" t="s">
        <v>14</v>
      </c>
    </row>
    <row r="101" spans="1:20" ht="18.75" customHeight="1">
      <c r="A101" s="93" t="s">
        <v>3</v>
      </c>
      <c r="B101" s="73">
        <f>IF(C101="","",VLOOKUP(C101,$AO$3:$AP$15,2,FALSE))</f>
        <v>14</v>
      </c>
      <c r="C101" s="245" t="s">
        <v>134</v>
      </c>
      <c r="D101" s="246"/>
      <c r="E101" s="246"/>
      <c r="F101" s="246"/>
      <c r="G101" s="246"/>
      <c r="H101" s="247"/>
      <c r="I101" s="94">
        <v>92</v>
      </c>
      <c r="J101" s="93" t="s">
        <v>3</v>
      </c>
      <c r="K101" s="73">
        <f>IF(L101="","",VLOOKUP(L101,$AO$3:$AP$15,2,FALSE))</f>
        <v>14</v>
      </c>
      <c r="L101" s="245" t="s">
        <v>134</v>
      </c>
      <c r="M101" s="246"/>
      <c r="N101" s="246"/>
      <c r="O101" s="246"/>
      <c r="P101" s="246"/>
      <c r="Q101" s="247"/>
      <c r="R101" s="94">
        <v>100</v>
      </c>
      <c r="S101" s="75">
        <f>IF(ISTEXT(I101),1,0)</f>
        <v>0</v>
      </c>
      <c r="T101" s="75">
        <f>IF(ISTEXT(R101),1,0)</f>
        <v>0</v>
      </c>
    </row>
    <row r="102" spans="1:20" ht="18.75" customHeight="1">
      <c r="A102" s="93" t="s">
        <v>4</v>
      </c>
      <c r="B102" s="73">
        <f>IF(C102="","",VLOOKUP(C102,$AO$3:$AP$15,2,FALSE))</f>
        <v>17.9</v>
      </c>
      <c r="C102" s="245" t="s">
        <v>137</v>
      </c>
      <c r="D102" s="246"/>
      <c r="E102" s="246"/>
      <c r="F102" s="246"/>
      <c r="G102" s="246"/>
      <c r="H102" s="247"/>
      <c r="I102" s="94">
        <v>100</v>
      </c>
      <c r="J102" s="93" t="s">
        <v>4</v>
      </c>
      <c r="K102" s="73">
        <f>IF(L102="","",VLOOKUP(L102,$AO$3:$AP$15,2,FALSE))</f>
        <v>17.9</v>
      </c>
      <c r="L102" s="245" t="s">
        <v>137</v>
      </c>
      <c r="M102" s="246"/>
      <c r="N102" s="246"/>
      <c r="O102" s="246"/>
      <c r="P102" s="246"/>
      <c r="Q102" s="247"/>
      <c r="R102" s="94">
        <v>96</v>
      </c>
      <c r="S102" s="75">
        <f>IF(ISTEXT(I102),1,0)</f>
        <v>0</v>
      </c>
      <c r="T102" s="75">
        <f>IF(ISTEXT(R102),1,0)</f>
        <v>0</v>
      </c>
    </row>
    <row r="103" spans="1:20" ht="18.75" customHeight="1">
      <c r="A103" s="93" t="s">
        <v>5</v>
      </c>
      <c r="B103" s="73">
        <f>IF(C103="","",VLOOKUP(C103,$AO$3:$AP$15,2,FALSE))</f>
        <v>14.3</v>
      </c>
      <c r="C103" s="245" t="s">
        <v>135</v>
      </c>
      <c r="D103" s="246"/>
      <c r="E103" s="246"/>
      <c r="F103" s="246"/>
      <c r="G103" s="246"/>
      <c r="H103" s="247"/>
      <c r="I103" s="94">
        <v>89</v>
      </c>
      <c r="J103" s="93" t="s">
        <v>5</v>
      </c>
      <c r="K103" s="73">
        <f>IF(L103="","",VLOOKUP(L103,$AO$3:$AP$15,2,FALSE))</f>
        <v>25.8</v>
      </c>
      <c r="L103" s="245" t="s">
        <v>139</v>
      </c>
      <c r="M103" s="246"/>
      <c r="N103" s="246"/>
      <c r="O103" s="246"/>
      <c r="P103" s="246"/>
      <c r="Q103" s="247"/>
      <c r="R103" s="94">
        <v>98</v>
      </c>
      <c r="S103" s="75">
        <f>IF(ISTEXT(I103),1,0)</f>
        <v>0</v>
      </c>
      <c r="T103" s="75">
        <f>IF(ISTEXT(R103),1,0)</f>
        <v>0</v>
      </c>
    </row>
    <row r="104" spans="1:20" ht="18.75" customHeight="1" thickBot="1">
      <c r="A104" s="95" t="s">
        <v>6</v>
      </c>
      <c r="B104" s="97">
        <f>IF(C104="","",VLOOKUP(C104,$AO$3:$AP$15,2,FALSE))</f>
        <v>15.1</v>
      </c>
      <c r="C104" s="248" t="s">
        <v>136</v>
      </c>
      <c r="D104" s="249"/>
      <c r="E104" s="249"/>
      <c r="F104" s="249"/>
      <c r="G104" s="249"/>
      <c r="H104" s="250"/>
      <c r="I104" s="96">
        <v>101</v>
      </c>
      <c r="J104" s="95" t="s">
        <v>6</v>
      </c>
      <c r="K104" s="97">
        <f>IF(L104="","",VLOOKUP(L104,$AO$3:$AP$15,2,FALSE))</f>
        <v>14.3</v>
      </c>
      <c r="L104" s="256" t="s">
        <v>135</v>
      </c>
      <c r="M104" s="257"/>
      <c r="N104" s="257"/>
      <c r="O104" s="257"/>
      <c r="P104" s="257"/>
      <c r="Q104" s="258"/>
      <c r="R104" s="96">
        <v>94</v>
      </c>
      <c r="S104" s="75">
        <f>IF(ISTEXT(I104),1,0)</f>
        <v>0</v>
      </c>
      <c r="T104" s="75">
        <f>IF(ISTEXT(R104),1,0)</f>
        <v>0</v>
      </c>
    </row>
    <row r="105" ht="9.75" customHeight="1" thickBot="1"/>
    <row r="106" spans="1:20" ht="24.75" customHeight="1" thickBot="1" thickTop="1">
      <c r="A106" s="251" t="str">
        <f>IF(SUM(R101:R104)&gt;0,"Classement Final : ","Classement 1er jour : ")</f>
        <v>Classement Final : </v>
      </c>
      <c r="B106" s="252"/>
      <c r="C106" s="253"/>
      <c r="D106" s="12">
        <f>IF(COUNT(I101:I104)&lt;3,"",VLOOKUP(F99,'Cl.J1+Gén.'!$Z$11:$AV$36,23,FALSE))</f>
        <v>6</v>
      </c>
      <c r="E106" s="254" t="str">
        <f>IF(SUM(R101:R104)&gt;0,"Total des 2 Tours : ","Total 1er Tour : ")</f>
        <v>Total des 2 Tours : </v>
      </c>
      <c r="F106" s="255"/>
      <c r="G106" s="125">
        <f>IF(OR(I106="DIS",R106="DIS"),"DIS",I106+R106)</f>
        <v>569</v>
      </c>
      <c r="H106" s="126"/>
      <c r="I106" s="78">
        <f>IF(S106&gt;1,"DIS",IF(S106=1,SUM(I101:I104),IF(COUNT(I101:I104)&lt;4,SUM(I101:I104),SUM(I101:I104)-MAX(I101:I104))))</f>
        <v>281</v>
      </c>
      <c r="J106" s="43"/>
      <c r="K106" s="24"/>
      <c r="L106" s="24"/>
      <c r="M106" s="24"/>
      <c r="N106" s="24"/>
      <c r="O106" s="24"/>
      <c r="P106" s="24"/>
      <c r="Q106" s="127"/>
      <c r="R106" s="78">
        <f>IF(T106&gt;1,"DIS",IF(T106=1,SUM(R101:R104),IF(COUNT(R101:R104)&lt;$R$2,SUM(R101:R104),SUM(R101:R104)-MAX(R101:R104))))</f>
        <v>288</v>
      </c>
      <c r="S106" s="136">
        <f>SUM(S101:S104)</f>
        <v>0</v>
      </c>
      <c r="T106" s="15">
        <f>SUM(T101:T104)</f>
        <v>0</v>
      </c>
    </row>
    <row r="107" ht="20.25" customHeight="1" thickBot="1" thickTop="1"/>
    <row r="108" spans="1:19" ht="18.75" customHeight="1">
      <c r="A108" s="122"/>
      <c r="B108" s="124"/>
      <c r="C108" s="243" t="s">
        <v>41</v>
      </c>
      <c r="D108" s="244"/>
      <c r="E108" s="244"/>
      <c r="F108" s="119" t="str">
        <f>Prépa!D33</f>
        <v>PLOEMEUR</v>
      </c>
      <c r="G108" s="120"/>
      <c r="H108" s="120"/>
      <c r="I108" s="123">
        <f>I115</f>
        <v>301</v>
      </c>
      <c r="J108" s="124"/>
      <c r="K108" s="124" t="s">
        <v>15</v>
      </c>
      <c r="L108" s="243" t="s">
        <v>41</v>
      </c>
      <c r="M108" s="244"/>
      <c r="N108" s="244"/>
      <c r="O108" s="119">
        <f>Prépa!L33</f>
        <v>0</v>
      </c>
      <c r="P108" s="120" t="s">
        <v>33</v>
      </c>
      <c r="Q108" s="120"/>
      <c r="R108" s="121">
        <f>R115</f>
        <v>273</v>
      </c>
      <c r="S108" s="6"/>
    </row>
    <row r="109" spans="1:20" ht="18.75" customHeight="1">
      <c r="A109" s="93"/>
      <c r="B109" s="129" t="s">
        <v>15</v>
      </c>
      <c r="C109" s="130" t="s">
        <v>47</v>
      </c>
      <c r="D109" s="131"/>
      <c r="E109" s="131"/>
      <c r="F109" s="131"/>
      <c r="G109" s="131"/>
      <c r="H109" s="132"/>
      <c r="I109" s="133" t="s">
        <v>34</v>
      </c>
      <c r="J109" s="134"/>
      <c r="K109" s="129" t="s">
        <v>15</v>
      </c>
      <c r="L109" s="259" t="s">
        <v>48</v>
      </c>
      <c r="M109" s="260"/>
      <c r="N109" s="260"/>
      <c r="O109" s="260"/>
      <c r="P109" s="260"/>
      <c r="Q109" s="261"/>
      <c r="R109" s="133" t="s">
        <v>49</v>
      </c>
      <c r="S109" s="135" t="s">
        <v>14</v>
      </c>
      <c r="T109" s="135" t="s">
        <v>14</v>
      </c>
    </row>
    <row r="110" spans="1:20" ht="18.75" customHeight="1">
      <c r="A110" s="93" t="s">
        <v>3</v>
      </c>
      <c r="B110" s="73">
        <f>IF(C110="","",VLOOKUP(C110,$AQ$3:$AR$15,2,FALSE))</f>
        <v>6.3</v>
      </c>
      <c r="C110" s="245" t="s">
        <v>141</v>
      </c>
      <c r="D110" s="246"/>
      <c r="E110" s="246"/>
      <c r="F110" s="246"/>
      <c r="G110" s="246"/>
      <c r="H110" s="247"/>
      <c r="I110" s="94">
        <v>96</v>
      </c>
      <c r="J110" s="93" t="s">
        <v>3</v>
      </c>
      <c r="K110" s="73">
        <f>IF(L110="","",VLOOKUP(L110,$AQ$3:$AR$15,2,FALSE))</f>
        <v>6.3</v>
      </c>
      <c r="L110" s="245" t="s">
        <v>141</v>
      </c>
      <c r="M110" s="246"/>
      <c r="N110" s="246"/>
      <c r="O110" s="246"/>
      <c r="P110" s="246"/>
      <c r="Q110" s="247"/>
      <c r="R110" s="94">
        <v>90</v>
      </c>
      <c r="S110" s="75">
        <f>IF(ISTEXT(I110),1,0)</f>
        <v>0</v>
      </c>
      <c r="T110" s="75">
        <f>IF(ISTEXT(R110),1,0)</f>
        <v>0</v>
      </c>
    </row>
    <row r="111" spans="1:20" ht="18.75" customHeight="1">
      <c r="A111" s="93" t="s">
        <v>4</v>
      </c>
      <c r="B111" s="73">
        <f>IF(C111="","",VLOOKUP(C111,$AQ$3:$AR$15,2,FALSE))</f>
        <v>14.7</v>
      </c>
      <c r="C111" s="245" t="s">
        <v>144</v>
      </c>
      <c r="D111" s="246"/>
      <c r="E111" s="246"/>
      <c r="F111" s="246"/>
      <c r="G111" s="246"/>
      <c r="H111" s="247"/>
      <c r="I111" s="94">
        <v>100</v>
      </c>
      <c r="J111" s="93" t="s">
        <v>4</v>
      </c>
      <c r="K111" s="73">
        <f>IF(L111="","",VLOOKUP(L111,$AQ$3:$AR$15,2,FALSE))</f>
        <v>14.7</v>
      </c>
      <c r="L111" s="245" t="s">
        <v>144</v>
      </c>
      <c r="M111" s="246"/>
      <c r="N111" s="246"/>
      <c r="O111" s="246"/>
      <c r="P111" s="246"/>
      <c r="Q111" s="247"/>
      <c r="R111" s="94">
        <v>102</v>
      </c>
      <c r="S111" s="75">
        <f>IF(ISTEXT(I111),1,0)</f>
        <v>0</v>
      </c>
      <c r="T111" s="75">
        <f>IF(ISTEXT(R111),1,0)</f>
        <v>0</v>
      </c>
    </row>
    <row r="112" spans="1:20" ht="18.75" customHeight="1">
      <c r="A112" s="93" t="s">
        <v>5</v>
      </c>
      <c r="B112" s="73">
        <f>IF(C112="","",VLOOKUP(C112,$AQ$3:$AR$15,2,FALSE))</f>
        <v>15.3</v>
      </c>
      <c r="C112" s="245" t="s">
        <v>146</v>
      </c>
      <c r="D112" s="246"/>
      <c r="E112" s="246"/>
      <c r="F112" s="246"/>
      <c r="G112" s="246"/>
      <c r="H112" s="247"/>
      <c r="I112" s="94">
        <v>105</v>
      </c>
      <c r="J112" s="93" t="s">
        <v>5</v>
      </c>
      <c r="K112" s="73">
        <f>IF(L112="","",VLOOKUP(L112,$AQ$3:$AR$15,2,FALSE))</f>
        <v>13.1</v>
      </c>
      <c r="L112" s="245" t="s">
        <v>142</v>
      </c>
      <c r="M112" s="246"/>
      <c r="N112" s="246"/>
      <c r="O112" s="246"/>
      <c r="P112" s="246"/>
      <c r="Q112" s="247"/>
      <c r="R112" s="94">
        <v>90</v>
      </c>
      <c r="S112" s="75">
        <f>IF(ISTEXT(I112),1,0)</f>
        <v>0</v>
      </c>
      <c r="T112" s="75">
        <f>IF(ISTEXT(R112),1,0)</f>
        <v>0</v>
      </c>
    </row>
    <row r="113" spans="1:20" ht="18.75" customHeight="1" thickBot="1">
      <c r="A113" s="95" t="s">
        <v>6</v>
      </c>
      <c r="B113" s="97">
        <f>IF(C113="","",VLOOKUP(C113,$AQ$3:$AR$15,2,FALSE))</f>
        <v>16.7</v>
      </c>
      <c r="C113" s="248" t="s">
        <v>147</v>
      </c>
      <c r="D113" s="249"/>
      <c r="E113" s="249"/>
      <c r="F113" s="249"/>
      <c r="G113" s="249"/>
      <c r="H113" s="250"/>
      <c r="I113" s="96">
        <v>109</v>
      </c>
      <c r="J113" s="95" t="s">
        <v>6</v>
      </c>
      <c r="K113" s="97">
        <f>IF(L113="","",VLOOKUP(L113,$AQ$3:$AR$15,2,FALSE))</f>
        <v>15.3</v>
      </c>
      <c r="L113" s="256" t="s">
        <v>146</v>
      </c>
      <c r="M113" s="257"/>
      <c r="N113" s="257"/>
      <c r="O113" s="257"/>
      <c r="P113" s="257"/>
      <c r="Q113" s="258"/>
      <c r="R113" s="96">
        <v>93</v>
      </c>
      <c r="S113" s="75">
        <f>IF(ISTEXT(I113),1,0)</f>
        <v>0</v>
      </c>
      <c r="T113" s="75">
        <f>IF(ISTEXT(R113),1,0)</f>
        <v>0</v>
      </c>
    </row>
    <row r="114" ht="9.75" customHeight="1" thickBot="1"/>
    <row r="115" spans="1:20" ht="24.75" customHeight="1" thickBot="1" thickTop="1">
      <c r="A115" s="251" t="str">
        <f>IF(SUM(R110:R113)&gt;0,"Classement Final : ","Classement 1er jour : ")</f>
        <v>Classement Final : </v>
      </c>
      <c r="B115" s="252"/>
      <c r="C115" s="253"/>
      <c r="D115" s="12">
        <f>IF(COUNT(I110:I113)&lt;3,"",VLOOKUP(F108,'Cl.J1+Gén.'!$Z$11:$AV$36,23,FALSE))</f>
        <v>7</v>
      </c>
      <c r="E115" s="254" t="str">
        <f>IF(SUM(R110:R113)&gt;0,"Total des 2 Tours : ","Total 1er Tour : ")</f>
        <v>Total des 2 Tours : </v>
      </c>
      <c r="F115" s="255"/>
      <c r="G115" s="125">
        <f>IF(OR(I115="DIS",R115="DIS"),"DIS",I115+R115)</f>
        <v>574</v>
      </c>
      <c r="H115" s="126"/>
      <c r="I115" s="78">
        <f>IF(S115&gt;1,"DIS",IF(S115=1,SUM(I110:I113),IF(COUNT(I110:I113)&lt;4,SUM(I110:I113),SUM(I110:I113)-MAX(I110:I113))))</f>
        <v>301</v>
      </c>
      <c r="J115" s="43"/>
      <c r="K115" s="24"/>
      <c r="L115" s="24"/>
      <c r="M115" s="24"/>
      <c r="N115" s="24"/>
      <c r="O115" s="24"/>
      <c r="P115" s="24"/>
      <c r="Q115" s="127"/>
      <c r="R115" s="78">
        <f>IF(T115&gt;1,"DIS",IF(T115=1,SUM(R110:R113),IF(COUNT(R110:R113)&lt;$R$2,SUM(R110:R113),SUM(R110:R113)-MAX(R110:R113))))</f>
        <v>273</v>
      </c>
      <c r="S115" s="136">
        <f>SUM(S110:S113)</f>
        <v>0</v>
      </c>
      <c r="T115" s="15">
        <f>SUM(T110:T113)</f>
        <v>0</v>
      </c>
    </row>
    <row r="116" ht="20.25" customHeight="1" thickBot="1" thickTop="1"/>
    <row r="117" spans="1:19" ht="18.75" customHeight="1">
      <c r="A117" s="122"/>
      <c r="B117" s="124"/>
      <c r="C117" s="243" t="s">
        <v>41</v>
      </c>
      <c r="D117" s="244"/>
      <c r="E117" s="244"/>
      <c r="F117" s="119" t="str">
        <f>Prépa!D35</f>
        <v>RHUYS KERVER</v>
      </c>
      <c r="G117" s="120"/>
      <c r="H117" s="120"/>
      <c r="I117" s="123"/>
      <c r="J117" s="124"/>
      <c r="K117" s="124"/>
      <c r="L117" s="243"/>
      <c r="M117" s="244"/>
      <c r="N117" s="244"/>
      <c r="O117" s="119"/>
      <c r="P117" s="120"/>
      <c r="Q117" s="120"/>
      <c r="R117" s="121"/>
      <c r="S117" s="6"/>
    </row>
    <row r="118" spans="1:20" ht="18.75" customHeight="1">
      <c r="A118" s="93"/>
      <c r="B118" s="129" t="s">
        <v>15</v>
      </c>
      <c r="C118" s="130" t="s">
        <v>47</v>
      </c>
      <c r="D118" s="131"/>
      <c r="E118" s="131"/>
      <c r="F118" s="131"/>
      <c r="G118" s="131"/>
      <c r="H118" s="132"/>
      <c r="I118" s="133" t="s">
        <v>34</v>
      </c>
      <c r="J118" s="134"/>
      <c r="K118" s="129" t="s">
        <v>15</v>
      </c>
      <c r="L118" s="259" t="s">
        <v>48</v>
      </c>
      <c r="M118" s="260"/>
      <c r="N118" s="260"/>
      <c r="O118" s="260"/>
      <c r="P118" s="260"/>
      <c r="Q118" s="261"/>
      <c r="R118" s="133" t="s">
        <v>49</v>
      </c>
      <c r="S118" s="135" t="s">
        <v>14</v>
      </c>
      <c r="T118" s="135" t="s">
        <v>14</v>
      </c>
    </row>
    <row r="119" spans="1:20" ht="18.75" customHeight="1">
      <c r="A119" s="93" t="s">
        <v>3</v>
      </c>
      <c r="B119" s="73">
        <f>IF(C119="","",VLOOKUP(C119,$AS$3:$AT$15,2,FALSE))</f>
        <v>18.5</v>
      </c>
      <c r="C119" s="245" t="s">
        <v>156</v>
      </c>
      <c r="D119" s="246"/>
      <c r="E119" s="246"/>
      <c r="F119" s="246"/>
      <c r="G119" s="246"/>
      <c r="H119" s="247"/>
      <c r="I119" s="94">
        <v>110</v>
      </c>
      <c r="J119" s="93" t="s">
        <v>3</v>
      </c>
      <c r="K119" s="73">
        <f>IF(L119="","",VLOOKUP(L119,$AS$3:$AT$15,2,FALSE))</f>
        <v>18.5</v>
      </c>
      <c r="L119" s="245" t="s">
        <v>156</v>
      </c>
      <c r="M119" s="246"/>
      <c r="N119" s="246"/>
      <c r="O119" s="246"/>
      <c r="P119" s="246"/>
      <c r="Q119" s="247"/>
      <c r="R119" s="94">
        <v>101</v>
      </c>
      <c r="S119" s="75">
        <f>IF(ISTEXT(I119),1,0)</f>
        <v>0</v>
      </c>
      <c r="T119" s="75">
        <f>IF(ISTEXT(R119),1,0)</f>
        <v>0</v>
      </c>
    </row>
    <row r="120" spans="1:20" ht="18.75" customHeight="1">
      <c r="A120" s="93" t="s">
        <v>4</v>
      </c>
      <c r="B120" s="73">
        <f>IF(C120="","",VLOOKUP(C120,$AS$3:$AT$15,2,FALSE))</f>
        <v>6.7</v>
      </c>
      <c r="C120" s="245" t="s">
        <v>150</v>
      </c>
      <c r="D120" s="246"/>
      <c r="E120" s="246"/>
      <c r="F120" s="246"/>
      <c r="G120" s="246"/>
      <c r="H120" s="247"/>
      <c r="I120" s="94">
        <v>94</v>
      </c>
      <c r="J120" s="93" t="s">
        <v>4</v>
      </c>
      <c r="K120" s="73">
        <f>IF(L120="","",VLOOKUP(L120,$AS$3:$AT$15,2,FALSE))</f>
        <v>6.7</v>
      </c>
      <c r="L120" s="245" t="s">
        <v>150</v>
      </c>
      <c r="M120" s="246"/>
      <c r="N120" s="246"/>
      <c r="O120" s="246"/>
      <c r="P120" s="246"/>
      <c r="Q120" s="247"/>
      <c r="R120" s="94">
        <v>90</v>
      </c>
      <c r="S120" s="75">
        <f>IF(ISTEXT(I120),1,0)</f>
        <v>0</v>
      </c>
      <c r="T120" s="75">
        <f>IF(ISTEXT(R120),1,0)</f>
        <v>0</v>
      </c>
    </row>
    <row r="121" spans="1:20" ht="18.75" customHeight="1">
      <c r="A121" s="93" t="s">
        <v>5</v>
      </c>
      <c r="B121" s="73">
        <f>IF(C121="","",VLOOKUP(C121,$AS$3:$AT$15,2,FALSE))</f>
        <v>11.9</v>
      </c>
      <c r="C121" s="245" t="s">
        <v>151</v>
      </c>
      <c r="D121" s="246"/>
      <c r="E121" s="246"/>
      <c r="F121" s="246"/>
      <c r="G121" s="246"/>
      <c r="H121" s="247"/>
      <c r="I121" s="94">
        <v>104</v>
      </c>
      <c r="J121" s="93" t="s">
        <v>5</v>
      </c>
      <c r="K121" s="73">
        <f>IF(L121="","",VLOOKUP(L121,$AS$3:$AT$15,2,FALSE))</f>
        <v>11.9</v>
      </c>
      <c r="L121" s="245" t="s">
        <v>151</v>
      </c>
      <c r="M121" s="246"/>
      <c r="N121" s="246"/>
      <c r="O121" s="246"/>
      <c r="P121" s="246"/>
      <c r="Q121" s="247"/>
      <c r="R121" s="94">
        <v>103</v>
      </c>
      <c r="S121" s="75">
        <f>IF(ISTEXT(I121),1,0)</f>
        <v>0</v>
      </c>
      <c r="T121" s="75">
        <f>IF(ISTEXT(R121),1,0)</f>
        <v>0</v>
      </c>
    </row>
    <row r="122" spans="1:20" ht="18.75" customHeight="1" thickBot="1">
      <c r="A122" s="95" t="s">
        <v>6</v>
      </c>
      <c r="B122" s="97">
        <f>IF(C122="","",VLOOKUP(C122,$AS$3:$AT$15,2,FALSE))</f>
        <v>17.8</v>
      </c>
      <c r="C122" s="248" t="s">
        <v>154</v>
      </c>
      <c r="D122" s="249"/>
      <c r="E122" s="249"/>
      <c r="F122" s="249"/>
      <c r="G122" s="249"/>
      <c r="H122" s="250"/>
      <c r="I122" s="96">
        <v>103</v>
      </c>
      <c r="J122" s="95" t="s">
        <v>6</v>
      </c>
      <c r="K122" s="97">
        <f>IF(L122="","",VLOOKUP(L122,$AS$3:$AT$15,2,FALSE))</f>
        <v>17.8</v>
      </c>
      <c r="L122" s="256" t="s">
        <v>154</v>
      </c>
      <c r="M122" s="257"/>
      <c r="N122" s="257"/>
      <c r="O122" s="257"/>
      <c r="P122" s="257"/>
      <c r="Q122" s="258"/>
      <c r="R122" s="96">
        <v>104</v>
      </c>
      <c r="S122" s="75">
        <f>IF(ISTEXT(I122),1,0)</f>
        <v>0</v>
      </c>
      <c r="T122" s="75">
        <f>IF(ISTEXT(R122),1,0)</f>
        <v>0</v>
      </c>
    </row>
    <row r="123" ht="9.75" customHeight="1" thickBot="1"/>
    <row r="124" spans="1:20" ht="24.75" customHeight="1" thickBot="1" thickTop="1">
      <c r="A124" s="251" t="str">
        <f>IF(SUM(R119:R122)&gt;0,"Classement Final : ","Classement 1er jour : ")</f>
        <v>Classement Final : </v>
      </c>
      <c r="B124" s="252"/>
      <c r="C124" s="253"/>
      <c r="D124" s="12">
        <f>IF(COUNT(I119:I122)&lt;3,"",VLOOKUP(F117,'Cl.J1+Gén.'!$Z$11:$AV$36,23,FALSE))</f>
        <v>11</v>
      </c>
      <c r="E124" s="254" t="str">
        <f>IF(SUM(R119:R122)&gt;0,"Total des 2 Tours : ","Total 1er Tour : ")</f>
        <v>Total des 2 Tours : </v>
      </c>
      <c r="F124" s="255"/>
      <c r="G124" s="125">
        <f>IF(OR(I124="DIS",R124="DIS"),"DIS",I124+R124)</f>
        <v>595</v>
      </c>
      <c r="H124" s="126"/>
      <c r="I124" s="78">
        <f>IF(S124&gt;1,"DIS",IF(S124=1,SUM(I119:I122),IF(COUNT(I119:I122)&lt;4,SUM(I119:I122),SUM(I119:I122)-MAX(I119:I122))))</f>
        <v>301</v>
      </c>
      <c r="J124" s="43"/>
      <c r="K124" s="24"/>
      <c r="L124" s="24"/>
      <c r="M124" s="24"/>
      <c r="N124" s="24"/>
      <c r="O124" s="24"/>
      <c r="P124" s="24"/>
      <c r="Q124" s="127"/>
      <c r="R124" s="78">
        <f>IF(T124&gt;1,"DIS",IF(T124=1,SUM(R119:R122),IF(COUNT(R119:R122)&lt;$R$2,SUM(R119:R122),SUM(R119:R122)-MAX(R119:R122))))</f>
        <v>294</v>
      </c>
      <c r="S124" s="136">
        <f>SUM(S119:S122)</f>
        <v>0</v>
      </c>
      <c r="T124" s="15">
        <f>SUM(T119:T122)</f>
        <v>0</v>
      </c>
    </row>
    <row r="125" spans="1:17" ht="20.25" customHeight="1" thickBot="1" thickTop="1">
      <c r="A125" s="16"/>
      <c r="B125" s="15"/>
      <c r="C125" s="15"/>
      <c r="D125" s="15"/>
      <c r="E125" s="15"/>
      <c r="F125" s="15"/>
      <c r="G125" s="15"/>
      <c r="H125" s="15"/>
      <c r="J125" s="16"/>
      <c r="K125" s="15"/>
      <c r="L125" s="15"/>
      <c r="M125" s="15"/>
      <c r="N125" s="15"/>
      <c r="O125" s="15"/>
      <c r="P125" s="15"/>
      <c r="Q125" s="15"/>
    </row>
    <row r="126" spans="1:19" ht="18.75" customHeight="1">
      <c r="A126" s="122"/>
      <c r="B126" s="124"/>
      <c r="C126" s="243" t="s">
        <v>41</v>
      </c>
      <c r="D126" s="244"/>
      <c r="E126" s="244"/>
      <c r="F126" s="119" t="str">
        <f>Prépa!D37</f>
        <v>ROCHERS SEVIGNE</v>
      </c>
      <c r="G126" s="120"/>
      <c r="H126" s="120"/>
      <c r="I126" s="123"/>
      <c r="J126" s="124"/>
      <c r="K126" s="124"/>
      <c r="L126" s="243"/>
      <c r="M126" s="244"/>
      <c r="N126" s="244"/>
      <c r="O126" s="119"/>
      <c r="P126" s="120"/>
      <c r="Q126" s="120"/>
      <c r="R126" s="121"/>
      <c r="S126" s="6"/>
    </row>
    <row r="127" spans="1:20" ht="18.75" customHeight="1">
      <c r="A127" s="93"/>
      <c r="B127" s="129" t="s">
        <v>15</v>
      </c>
      <c r="C127" s="130" t="s">
        <v>47</v>
      </c>
      <c r="D127" s="131"/>
      <c r="E127" s="131"/>
      <c r="F127" s="131"/>
      <c r="G127" s="131"/>
      <c r="H127" s="132"/>
      <c r="I127" s="133" t="s">
        <v>34</v>
      </c>
      <c r="J127" s="134"/>
      <c r="K127" s="129" t="s">
        <v>15</v>
      </c>
      <c r="L127" s="259" t="s">
        <v>48</v>
      </c>
      <c r="M127" s="260"/>
      <c r="N127" s="260"/>
      <c r="O127" s="260"/>
      <c r="P127" s="260"/>
      <c r="Q127" s="261"/>
      <c r="R127" s="133" t="s">
        <v>49</v>
      </c>
      <c r="S127" s="135" t="s">
        <v>14</v>
      </c>
      <c r="T127" s="135" t="s">
        <v>14</v>
      </c>
    </row>
    <row r="128" spans="1:20" ht="18.75" customHeight="1">
      <c r="A128" s="93" t="s">
        <v>3</v>
      </c>
      <c r="B128" s="73">
        <f>IF(C128="","",VLOOKUP(C128,$AU$3:$AV$15,2,FALSE))</f>
        <v>10.8</v>
      </c>
      <c r="C128" s="245" t="s">
        <v>158</v>
      </c>
      <c r="D128" s="246"/>
      <c r="E128" s="246"/>
      <c r="F128" s="246"/>
      <c r="G128" s="246"/>
      <c r="H128" s="247"/>
      <c r="I128" s="94">
        <v>78</v>
      </c>
      <c r="J128" s="93" t="s">
        <v>3</v>
      </c>
      <c r="K128" s="73">
        <f>IF(L128="","",VLOOKUP(L128,$AU$3:$AV$15,2,FALSE))</f>
        <v>14.2</v>
      </c>
      <c r="L128" s="245" t="s">
        <v>160</v>
      </c>
      <c r="M128" s="246"/>
      <c r="N128" s="246"/>
      <c r="O128" s="246"/>
      <c r="P128" s="246"/>
      <c r="Q128" s="247"/>
      <c r="R128" s="94">
        <v>94</v>
      </c>
      <c r="S128" s="75">
        <f>IF(ISTEXT(I128),1,0)</f>
        <v>0</v>
      </c>
      <c r="T128" s="75">
        <f>IF(ISTEXT(R128),1,0)</f>
        <v>0</v>
      </c>
    </row>
    <row r="129" spans="1:20" ht="18.75" customHeight="1">
      <c r="A129" s="93" t="s">
        <v>4</v>
      </c>
      <c r="B129" s="73">
        <f>IF(C129="","",VLOOKUP(C129,$AU$3:$AV$15,2,FALSE))</f>
        <v>12.2</v>
      </c>
      <c r="C129" s="245" t="s">
        <v>159</v>
      </c>
      <c r="D129" s="246"/>
      <c r="E129" s="246"/>
      <c r="F129" s="246"/>
      <c r="G129" s="246"/>
      <c r="H129" s="247"/>
      <c r="I129" s="94">
        <v>103</v>
      </c>
      <c r="J129" s="93" t="s">
        <v>4</v>
      </c>
      <c r="K129" s="73">
        <f>IF(L129="","",VLOOKUP(L129,$AU$3:$AV$15,2,FALSE))</f>
        <v>15.3</v>
      </c>
      <c r="L129" s="245" t="s">
        <v>161</v>
      </c>
      <c r="M129" s="246"/>
      <c r="N129" s="246"/>
      <c r="O129" s="246"/>
      <c r="P129" s="246"/>
      <c r="Q129" s="247"/>
      <c r="R129" s="94">
        <v>103</v>
      </c>
      <c r="S129" s="75">
        <f>IF(ISTEXT(I129),1,0)</f>
        <v>0</v>
      </c>
      <c r="T129" s="75">
        <f>IF(ISTEXT(R129),1,0)</f>
        <v>0</v>
      </c>
    </row>
    <row r="130" spans="1:20" ht="18.75" customHeight="1">
      <c r="A130" s="93" t="s">
        <v>5</v>
      </c>
      <c r="B130" s="73">
        <f>IF(C130="","",VLOOKUP(C130,$AU$3:$AV$15,2,FALSE))</f>
        <v>17.8</v>
      </c>
      <c r="C130" s="245" t="s">
        <v>163</v>
      </c>
      <c r="D130" s="246"/>
      <c r="E130" s="246"/>
      <c r="F130" s="246"/>
      <c r="G130" s="246"/>
      <c r="H130" s="247"/>
      <c r="I130" s="94">
        <v>111</v>
      </c>
      <c r="J130" s="93" t="s">
        <v>5</v>
      </c>
      <c r="K130" s="73">
        <f>IF(L130="","",VLOOKUP(L130,$AU$3:$AV$15,2,FALSE))</f>
        <v>17.9</v>
      </c>
      <c r="L130" s="245" t="s">
        <v>164</v>
      </c>
      <c r="M130" s="246"/>
      <c r="N130" s="246"/>
      <c r="O130" s="246"/>
      <c r="P130" s="246"/>
      <c r="Q130" s="247"/>
      <c r="R130" s="94">
        <v>96</v>
      </c>
      <c r="S130" s="75">
        <f>IF(ISTEXT(I130),1,0)</f>
        <v>0</v>
      </c>
      <c r="T130" s="75">
        <f>IF(ISTEXT(R130),1,0)</f>
        <v>0</v>
      </c>
    </row>
    <row r="131" spans="1:20" ht="18.75" customHeight="1" thickBot="1">
      <c r="A131" s="95" t="s">
        <v>6</v>
      </c>
      <c r="B131" s="97">
        <f>IF(C131="","",VLOOKUP(C131,$AU$3:$AV$15,2,FALSE))</f>
        <v>17.3</v>
      </c>
      <c r="C131" s="248" t="s">
        <v>162</v>
      </c>
      <c r="D131" s="249"/>
      <c r="E131" s="249"/>
      <c r="F131" s="249"/>
      <c r="G131" s="249"/>
      <c r="H131" s="250"/>
      <c r="I131" s="96">
        <v>112</v>
      </c>
      <c r="J131" s="95" t="s">
        <v>6</v>
      </c>
      <c r="K131" s="97">
        <f>IF(L131="","",VLOOKUP(L131,$AU$3:$AV$15,2,FALSE))</f>
        <v>21.2</v>
      </c>
      <c r="L131" s="256" t="s">
        <v>165</v>
      </c>
      <c r="M131" s="257"/>
      <c r="N131" s="257"/>
      <c r="O131" s="257"/>
      <c r="P131" s="257"/>
      <c r="Q131" s="258"/>
      <c r="R131" s="96">
        <v>113</v>
      </c>
      <c r="S131" s="75">
        <f>IF(ISTEXT(I131),1,0)</f>
        <v>0</v>
      </c>
      <c r="T131" s="75">
        <f>IF(ISTEXT(R131),1,0)</f>
        <v>0</v>
      </c>
    </row>
    <row r="132" ht="9.75" customHeight="1" thickBot="1"/>
    <row r="133" spans="1:20" ht="24.75" customHeight="1" thickBot="1" thickTop="1">
      <c r="A133" s="251" t="str">
        <f>IF(SUM(R128:R131)&gt;0,"Classement Final : ","Classement 1er jour : ")</f>
        <v>Classement Final : </v>
      </c>
      <c r="B133" s="252"/>
      <c r="C133" s="253"/>
      <c r="D133" s="12">
        <f>IF(COUNT(I128:I131)&lt;3,"",VLOOKUP(F126,'Cl.J1+Gén.'!$Z$11:$AV$36,23,FALSE))</f>
        <v>9</v>
      </c>
      <c r="E133" s="254" t="str">
        <f>IF(SUM(R128:R131)&gt;0,"Total des 2 Tours : ","Total 1er Tour : ")</f>
        <v>Total des 2 Tours : </v>
      </c>
      <c r="F133" s="255"/>
      <c r="G133" s="125">
        <f>IF(OR(I133="DIS",R133="DIS"),"DIS",I133+R133)</f>
        <v>585</v>
      </c>
      <c r="H133" s="126"/>
      <c r="I133" s="78">
        <f>IF(S133&gt;1,"DIS",IF(S133=1,SUM(I128:I131),IF(COUNT(I128:I131)&lt;4,SUM(I128:I131),SUM(I128:I131)-MAX(I128:I131))))</f>
        <v>292</v>
      </c>
      <c r="J133" s="43"/>
      <c r="K133" s="24"/>
      <c r="L133" s="24"/>
      <c r="M133" s="24"/>
      <c r="N133" s="24"/>
      <c r="O133" s="24"/>
      <c r="P133" s="24"/>
      <c r="Q133" s="127"/>
      <c r="R133" s="78">
        <f>IF(T133&gt;1,"DIS",IF(T133=1,SUM(R128:R131),IF(COUNT(R128:R131)&lt;$R$2,SUM(R128:R131),SUM(R128:R131)-MAX(R128:R131))))</f>
        <v>293</v>
      </c>
      <c r="S133" s="136">
        <f>SUM(S128:S131)</f>
        <v>0</v>
      </c>
      <c r="T133" s="15">
        <f>SUM(T128:T131)</f>
        <v>0</v>
      </c>
    </row>
    <row r="134" spans="1:17" ht="20.25" customHeight="1" thickBot="1" thickTop="1">
      <c r="A134" s="16"/>
      <c r="B134" s="15"/>
      <c r="C134" s="15"/>
      <c r="D134" s="15"/>
      <c r="E134" s="15"/>
      <c r="F134" s="15"/>
      <c r="G134" s="15"/>
      <c r="H134" s="15"/>
      <c r="J134" s="16"/>
      <c r="K134" s="15"/>
      <c r="L134" s="15"/>
      <c r="M134" s="15"/>
      <c r="N134" s="15"/>
      <c r="O134" s="15"/>
      <c r="P134" s="15"/>
      <c r="Q134" s="15"/>
    </row>
    <row r="135" spans="1:19" ht="18.75" customHeight="1">
      <c r="A135" s="122"/>
      <c r="B135" s="124"/>
      <c r="C135" s="243" t="s">
        <v>41</v>
      </c>
      <c r="D135" s="244"/>
      <c r="E135" s="244"/>
      <c r="F135" s="119" t="str">
        <f>Prépa!D39</f>
        <v>SABLE SOLESMES</v>
      </c>
      <c r="G135" s="120"/>
      <c r="H135" s="120"/>
      <c r="I135" s="123"/>
      <c r="J135" s="124"/>
      <c r="K135" s="124"/>
      <c r="L135" s="243"/>
      <c r="M135" s="244"/>
      <c r="N135" s="244"/>
      <c r="O135" s="119"/>
      <c r="P135" s="120"/>
      <c r="Q135" s="120"/>
      <c r="R135" s="121"/>
      <c r="S135" s="6"/>
    </row>
    <row r="136" spans="1:20" ht="18.75" customHeight="1">
      <c r="A136" s="93"/>
      <c r="B136" s="129" t="s">
        <v>15</v>
      </c>
      <c r="C136" s="130" t="s">
        <v>47</v>
      </c>
      <c r="D136" s="131"/>
      <c r="E136" s="131"/>
      <c r="F136" s="131"/>
      <c r="G136" s="131"/>
      <c r="H136" s="132"/>
      <c r="I136" s="133" t="s">
        <v>34</v>
      </c>
      <c r="J136" s="134"/>
      <c r="K136" s="129" t="s">
        <v>15</v>
      </c>
      <c r="L136" s="259" t="s">
        <v>48</v>
      </c>
      <c r="M136" s="260"/>
      <c r="N136" s="260"/>
      <c r="O136" s="260"/>
      <c r="P136" s="260"/>
      <c r="Q136" s="261"/>
      <c r="R136" s="133" t="s">
        <v>49</v>
      </c>
      <c r="S136" s="135" t="s">
        <v>14</v>
      </c>
      <c r="T136" s="135" t="s">
        <v>14</v>
      </c>
    </row>
    <row r="137" spans="1:20" ht="18.75" customHeight="1">
      <c r="A137" s="93" t="s">
        <v>3</v>
      </c>
      <c r="B137" s="73">
        <f>IF(C137="","",VLOOKUP(C137,$AW$3:$AX$15,2,FALSE))</f>
        <v>19.7</v>
      </c>
      <c r="C137" s="245" t="s">
        <v>170</v>
      </c>
      <c r="D137" s="246"/>
      <c r="E137" s="246"/>
      <c r="F137" s="246"/>
      <c r="G137" s="246"/>
      <c r="H137" s="247"/>
      <c r="I137" s="94">
        <v>108</v>
      </c>
      <c r="J137" s="93" t="s">
        <v>3</v>
      </c>
      <c r="K137" s="73">
        <f>IF(L137="","",VLOOKUP(L137,$AW$3:$AX$15,2,FALSE))</f>
        <v>16.2</v>
      </c>
      <c r="L137" s="245" t="s">
        <v>169</v>
      </c>
      <c r="M137" s="246"/>
      <c r="N137" s="246"/>
      <c r="O137" s="246"/>
      <c r="P137" s="246"/>
      <c r="Q137" s="247"/>
      <c r="R137" s="94">
        <v>96</v>
      </c>
      <c r="S137" s="75">
        <f>IF(ISTEXT(I137),1,0)</f>
        <v>0</v>
      </c>
      <c r="T137" s="75">
        <f>IF(ISTEXT(R137),1,0)</f>
        <v>0</v>
      </c>
    </row>
    <row r="138" spans="1:20" ht="18.75" customHeight="1">
      <c r="A138" s="93" t="s">
        <v>4</v>
      </c>
      <c r="B138" s="73">
        <f>IF(C138="","",VLOOKUP(C138,$AW$3:$AX$15,2,FALSE))</f>
        <v>16.2</v>
      </c>
      <c r="C138" s="245" t="s">
        <v>169</v>
      </c>
      <c r="D138" s="246"/>
      <c r="E138" s="246"/>
      <c r="F138" s="246"/>
      <c r="G138" s="246"/>
      <c r="H138" s="247"/>
      <c r="I138" s="94">
        <v>108</v>
      </c>
      <c r="J138" s="93" t="s">
        <v>4</v>
      </c>
      <c r="K138" s="73">
        <f>IF(L138="","",VLOOKUP(L138,$AW$3:$AX$15,2,FALSE))</f>
        <v>26.1</v>
      </c>
      <c r="L138" s="245" t="s">
        <v>172</v>
      </c>
      <c r="M138" s="246"/>
      <c r="N138" s="246"/>
      <c r="O138" s="246"/>
      <c r="P138" s="246"/>
      <c r="Q138" s="247"/>
      <c r="R138" s="94">
        <v>111</v>
      </c>
      <c r="S138" s="75">
        <f>IF(ISTEXT(I138),1,0)</f>
        <v>0</v>
      </c>
      <c r="T138" s="75">
        <f>IF(ISTEXT(R138),1,0)</f>
        <v>0</v>
      </c>
    </row>
    <row r="139" spans="1:20" ht="18.75" customHeight="1">
      <c r="A139" s="93" t="s">
        <v>5</v>
      </c>
      <c r="B139" s="73">
        <f>IF(C139="","",VLOOKUP(C139,$AW$3:$AX$15,2,FALSE))</f>
        <v>13.3</v>
      </c>
      <c r="C139" s="245" t="s">
        <v>168</v>
      </c>
      <c r="D139" s="246"/>
      <c r="E139" s="246"/>
      <c r="F139" s="246"/>
      <c r="G139" s="246"/>
      <c r="H139" s="247"/>
      <c r="I139" s="94">
        <v>90</v>
      </c>
      <c r="J139" s="93" t="s">
        <v>5</v>
      </c>
      <c r="K139" s="73">
        <f>IF(L139="","",VLOOKUP(L139,$AW$3:$AX$15,2,FALSE))</f>
        <v>13.3</v>
      </c>
      <c r="L139" s="245" t="s">
        <v>168</v>
      </c>
      <c r="M139" s="246"/>
      <c r="N139" s="246"/>
      <c r="O139" s="246"/>
      <c r="P139" s="246"/>
      <c r="Q139" s="247"/>
      <c r="R139" s="94">
        <v>93</v>
      </c>
      <c r="S139" s="75">
        <f>IF(ISTEXT(I139),1,0)</f>
        <v>0</v>
      </c>
      <c r="T139" s="75">
        <f>IF(ISTEXT(R139),1,0)</f>
        <v>0</v>
      </c>
    </row>
    <row r="140" spans="1:20" ht="18.75" customHeight="1" thickBot="1">
      <c r="A140" s="95" t="s">
        <v>6</v>
      </c>
      <c r="B140" s="97">
        <f>IF(C140="","",VLOOKUP(C140,$AW$3:$AX$15,2,FALSE))</f>
        <v>12.5</v>
      </c>
      <c r="C140" s="248" t="s">
        <v>167</v>
      </c>
      <c r="D140" s="249"/>
      <c r="E140" s="249"/>
      <c r="F140" s="249"/>
      <c r="G140" s="249"/>
      <c r="H140" s="250"/>
      <c r="I140" s="96">
        <v>97</v>
      </c>
      <c r="J140" s="95" t="s">
        <v>6</v>
      </c>
      <c r="K140" s="97">
        <f>IF(L140="","",VLOOKUP(L140,$AW$3:$AX$15,2,FALSE))</f>
        <v>12.5</v>
      </c>
      <c r="L140" s="256" t="s">
        <v>167</v>
      </c>
      <c r="M140" s="257"/>
      <c r="N140" s="257"/>
      <c r="O140" s="257"/>
      <c r="P140" s="257"/>
      <c r="Q140" s="258"/>
      <c r="R140" s="96">
        <v>90</v>
      </c>
      <c r="S140" s="75">
        <f>IF(ISTEXT(I140),1,0)</f>
        <v>0</v>
      </c>
      <c r="T140" s="75">
        <f>IF(ISTEXT(R140),1,0)</f>
        <v>0</v>
      </c>
    </row>
    <row r="141" ht="9.75" customHeight="1" thickBot="1"/>
    <row r="142" spans="1:20" ht="24.75" customHeight="1" thickBot="1" thickTop="1">
      <c r="A142" s="251" t="str">
        <f>IF(SUM(R137:R140)&gt;0,"Classement Final : ","Classement 1er jour : ")</f>
        <v>Classement Final : </v>
      </c>
      <c r="B142" s="252"/>
      <c r="C142" s="253"/>
      <c r="D142" s="12">
        <f>IF(COUNT(I137:I140)&lt;3,"",VLOOKUP(F135,'Cl.J1+Gén.'!$Z$11:$AV$36,23,FALSE))</f>
        <v>8</v>
      </c>
      <c r="E142" s="254" t="str">
        <f>IF(SUM(R137:R140)&gt;0,"Total des 2 Tours : ","Total 1er Tour : ")</f>
        <v>Total des 2 Tours : </v>
      </c>
      <c r="F142" s="255"/>
      <c r="G142" s="125">
        <f>IF(OR(I142="DIS",R142="DIS"),"DIS",I142+R142)</f>
        <v>574</v>
      </c>
      <c r="H142" s="126"/>
      <c r="I142" s="78">
        <f>IF(S142&gt;1,"DIS",IF(S142=1,SUM(I137:I140),IF(COUNT(I137:I140)&lt;4,SUM(I137:I140),SUM(I137:I140)-MAX(I137:I140))))</f>
        <v>295</v>
      </c>
      <c r="J142" s="43"/>
      <c r="K142" s="24"/>
      <c r="L142" s="24"/>
      <c r="M142" s="24"/>
      <c r="N142" s="24"/>
      <c r="O142" s="24"/>
      <c r="P142" s="24"/>
      <c r="Q142" s="127"/>
      <c r="R142" s="78">
        <f>IF(T142&gt;1,"DIS",IF(T142=1,SUM(R137:R140),IF(COUNT(R137:R140)&lt;$R$2,SUM(R137:R140),SUM(R137:R140)-MAX(R137:R140))))</f>
        <v>279</v>
      </c>
      <c r="S142" s="136">
        <f>SUM(S137:S140)</f>
        <v>0</v>
      </c>
      <c r="T142" s="15">
        <f>SUM(T137:T140)</f>
        <v>0</v>
      </c>
    </row>
    <row r="143" spans="1:17" ht="20.25" customHeight="1" thickBot="1" thickTop="1">
      <c r="A143" s="16"/>
      <c r="B143" s="15"/>
      <c r="C143" s="15"/>
      <c r="D143" s="15"/>
      <c r="E143" s="15"/>
      <c r="F143" s="15"/>
      <c r="G143" s="15"/>
      <c r="H143" s="15"/>
      <c r="J143" s="16"/>
      <c r="K143" s="15"/>
      <c r="L143" s="15"/>
      <c r="M143" s="15"/>
      <c r="N143" s="15"/>
      <c r="O143" s="15"/>
      <c r="P143" s="15"/>
      <c r="Q143" s="15"/>
    </row>
    <row r="144" spans="1:19" ht="18.75" customHeight="1">
      <c r="A144" s="122"/>
      <c r="B144" s="124"/>
      <c r="C144" s="243" t="s">
        <v>41</v>
      </c>
      <c r="D144" s="244"/>
      <c r="E144" s="244"/>
      <c r="F144" s="119" t="str">
        <f>Prépa!D41</f>
        <v>SANCERRE</v>
      </c>
      <c r="G144" s="120"/>
      <c r="H144" s="120"/>
      <c r="I144" s="123"/>
      <c r="J144" s="124"/>
      <c r="K144" s="124"/>
      <c r="L144" s="243"/>
      <c r="M144" s="244"/>
      <c r="N144" s="244"/>
      <c r="O144" s="119"/>
      <c r="P144" s="120"/>
      <c r="Q144" s="120"/>
      <c r="R144" s="121"/>
      <c r="S144" s="6"/>
    </row>
    <row r="145" spans="1:20" ht="18.75" customHeight="1">
      <c r="A145" s="93"/>
      <c r="B145" s="129" t="s">
        <v>15</v>
      </c>
      <c r="C145" s="130" t="s">
        <v>47</v>
      </c>
      <c r="D145" s="131"/>
      <c r="E145" s="131"/>
      <c r="F145" s="131"/>
      <c r="G145" s="131"/>
      <c r="H145" s="132"/>
      <c r="I145" s="133" t="s">
        <v>34</v>
      </c>
      <c r="J145" s="134"/>
      <c r="K145" s="129" t="s">
        <v>15</v>
      </c>
      <c r="L145" s="259" t="s">
        <v>48</v>
      </c>
      <c r="M145" s="260"/>
      <c r="N145" s="260"/>
      <c r="O145" s="260"/>
      <c r="P145" s="260"/>
      <c r="Q145" s="261"/>
      <c r="R145" s="133" t="s">
        <v>49</v>
      </c>
      <c r="S145" s="135" t="s">
        <v>14</v>
      </c>
      <c r="T145" s="135" t="s">
        <v>14</v>
      </c>
    </row>
    <row r="146" spans="1:20" ht="18.75" customHeight="1">
      <c r="A146" s="93" t="s">
        <v>3</v>
      </c>
      <c r="B146" s="73">
        <f>IF(C146="","",VLOOKUP(C146,$AY$3:$AZ$15,2,FALSE))</f>
        <v>0</v>
      </c>
      <c r="C146" s="245">
        <v>0</v>
      </c>
      <c r="D146" s="246"/>
      <c r="E146" s="246"/>
      <c r="F146" s="246"/>
      <c r="G146" s="246"/>
      <c r="H146" s="247"/>
      <c r="I146" s="94" t="s">
        <v>199</v>
      </c>
      <c r="J146" s="93" t="s">
        <v>3</v>
      </c>
      <c r="K146" s="73">
        <f>IF(L146="","",VLOOKUP(L146,$AY$3:$AZ$15,2,FALSE))</f>
        <v>16</v>
      </c>
      <c r="L146" s="245" t="s">
        <v>178</v>
      </c>
      <c r="M146" s="246"/>
      <c r="N146" s="246"/>
      <c r="O146" s="246"/>
      <c r="P146" s="246"/>
      <c r="Q146" s="247"/>
      <c r="R146" s="94">
        <v>109</v>
      </c>
      <c r="S146" s="75">
        <f>IF(ISTEXT(I146),1,0)</f>
        <v>1</v>
      </c>
      <c r="T146" s="75">
        <f>IF(ISTEXT(R146),1,0)</f>
        <v>0</v>
      </c>
    </row>
    <row r="147" spans="1:20" ht="18.75" customHeight="1">
      <c r="A147" s="93" t="s">
        <v>4</v>
      </c>
      <c r="B147" s="73">
        <f>IF(C147="","",VLOOKUP(C147,$AY$3:$AZ$15,2,FALSE))</f>
        <v>21.1</v>
      </c>
      <c r="C147" s="245" t="s">
        <v>180</v>
      </c>
      <c r="D147" s="246"/>
      <c r="E147" s="246"/>
      <c r="F147" s="246"/>
      <c r="G147" s="246"/>
      <c r="H147" s="247"/>
      <c r="I147" s="94">
        <v>119</v>
      </c>
      <c r="J147" s="93" t="s">
        <v>4</v>
      </c>
      <c r="K147" s="73">
        <f>IF(L147="","",VLOOKUP(L147,$AY$3:$AZ$15,2,FALSE))</f>
        <v>12.9</v>
      </c>
      <c r="L147" s="245" t="s">
        <v>175</v>
      </c>
      <c r="M147" s="246"/>
      <c r="N147" s="246"/>
      <c r="O147" s="246"/>
      <c r="P147" s="246"/>
      <c r="Q147" s="247"/>
      <c r="R147" s="94">
        <v>111</v>
      </c>
      <c r="S147" s="75">
        <f>IF(ISTEXT(I147),1,0)</f>
        <v>0</v>
      </c>
      <c r="T147" s="75">
        <f>IF(ISTEXT(R147),1,0)</f>
        <v>0</v>
      </c>
    </row>
    <row r="148" spans="1:20" ht="18.75" customHeight="1">
      <c r="A148" s="93" t="s">
        <v>5</v>
      </c>
      <c r="B148" s="73">
        <f>IF(C148="","",VLOOKUP(C148,$AY$3:$AZ$15,2,FALSE))</f>
        <v>15.3</v>
      </c>
      <c r="C148" s="245" t="s">
        <v>177</v>
      </c>
      <c r="D148" s="246"/>
      <c r="E148" s="246"/>
      <c r="F148" s="246"/>
      <c r="G148" s="246"/>
      <c r="H148" s="247"/>
      <c r="I148" s="94">
        <v>116</v>
      </c>
      <c r="J148" s="93" t="s">
        <v>5</v>
      </c>
      <c r="K148" s="73">
        <f>IF(L148="","",VLOOKUP(L148,$AY$3:$AZ$15,2,FALSE))</f>
        <v>9.5</v>
      </c>
      <c r="L148" s="245" t="s">
        <v>174</v>
      </c>
      <c r="M148" s="246"/>
      <c r="N148" s="246"/>
      <c r="O148" s="246"/>
      <c r="P148" s="246"/>
      <c r="Q148" s="247"/>
      <c r="R148" s="94">
        <v>88</v>
      </c>
      <c r="S148" s="75">
        <f>IF(ISTEXT(I148),1,0)</f>
        <v>0</v>
      </c>
      <c r="T148" s="75">
        <f>IF(ISTEXT(R148),1,0)</f>
        <v>0</v>
      </c>
    </row>
    <row r="149" spans="1:20" ht="18.75" customHeight="1" thickBot="1">
      <c r="A149" s="95" t="s">
        <v>6</v>
      </c>
      <c r="B149" s="97">
        <f>IF(C149="","",VLOOKUP(C149,$AY$3:$AZ$15,2,FALSE))</f>
        <v>9.5</v>
      </c>
      <c r="C149" s="248" t="s">
        <v>174</v>
      </c>
      <c r="D149" s="249"/>
      <c r="E149" s="249"/>
      <c r="F149" s="249"/>
      <c r="G149" s="249"/>
      <c r="H149" s="250"/>
      <c r="I149" s="96">
        <v>92</v>
      </c>
      <c r="J149" s="95" t="s">
        <v>6</v>
      </c>
      <c r="K149" s="97">
        <f>IF(L149="","",VLOOKUP(L149,$AY$3:$AZ$15,2,FALSE))</f>
        <v>15.3</v>
      </c>
      <c r="L149" s="256" t="s">
        <v>177</v>
      </c>
      <c r="M149" s="257"/>
      <c r="N149" s="257"/>
      <c r="O149" s="257"/>
      <c r="P149" s="257"/>
      <c r="Q149" s="258"/>
      <c r="R149" s="96">
        <v>110</v>
      </c>
      <c r="S149" s="75">
        <f>IF(ISTEXT(I149),1,0)</f>
        <v>0</v>
      </c>
      <c r="T149" s="75">
        <f>IF(ISTEXT(R149),1,0)</f>
        <v>0</v>
      </c>
    </row>
    <row r="150" ht="9.75" customHeight="1" thickBot="1"/>
    <row r="151" spans="1:20" ht="24.75" customHeight="1" thickBot="1" thickTop="1">
      <c r="A151" s="251" t="str">
        <f>IF(SUM(R146:R149)&gt;0,"Classement Final : ","Classement 1er jour : ")</f>
        <v>Classement Final : </v>
      </c>
      <c r="B151" s="252"/>
      <c r="C151" s="253"/>
      <c r="D151" s="12">
        <f>IF(COUNT(I146:I149)&lt;3,"",VLOOKUP(F144,'Cl.J1+Gén.'!$Z$11:$AV$36,23,FALSE))</f>
        <v>18</v>
      </c>
      <c r="E151" s="254" t="str">
        <f>IF(SUM(R146:R149)&gt;0,"Total des 2 Tours : ","Total 1er Tour : ")</f>
        <v>Total des 2 Tours : </v>
      </c>
      <c r="F151" s="255"/>
      <c r="G151" s="125">
        <f>IF(OR(I151="DIS",R151="DIS"),"DIS",I151+R151)</f>
        <v>634</v>
      </c>
      <c r="H151" s="126"/>
      <c r="I151" s="78">
        <f>IF(S151&gt;1,"DIS",IF(S151=1,SUM(I146:I149),IF(COUNT(I146:I149)&lt;4,SUM(I146:I149),SUM(I146:I149)-MAX(I146:I149))))</f>
        <v>327</v>
      </c>
      <c r="J151" s="43"/>
      <c r="K151" s="24"/>
      <c r="L151" s="24"/>
      <c r="M151" s="24"/>
      <c r="N151" s="24"/>
      <c r="O151" s="24"/>
      <c r="P151" s="24"/>
      <c r="Q151" s="127"/>
      <c r="R151" s="78">
        <f>IF(T151&gt;1,"DIS",IF(T151=1,SUM(R146:R149),IF(COUNT(R146:R149)&lt;$R$2,SUM(R146:R149),SUM(R146:R149)-MAX(R146:R149))))</f>
        <v>307</v>
      </c>
      <c r="S151" s="136">
        <f>SUM(S146:S149)</f>
        <v>1</v>
      </c>
      <c r="T151" s="15">
        <f>SUM(T146:T149)</f>
        <v>0</v>
      </c>
    </row>
    <row r="152" spans="1:17" ht="20.25" customHeight="1" thickBot="1" thickTop="1">
      <c r="A152" s="16"/>
      <c r="B152" s="15"/>
      <c r="C152" s="15"/>
      <c r="D152" s="15"/>
      <c r="E152" s="15"/>
      <c r="F152" s="15"/>
      <c r="G152" s="15"/>
      <c r="H152" s="15"/>
      <c r="J152" s="16"/>
      <c r="K152" s="15"/>
      <c r="L152" s="15"/>
      <c r="M152" s="15"/>
      <c r="N152" s="15"/>
      <c r="O152" s="15"/>
      <c r="P152" s="15"/>
      <c r="Q152" s="15"/>
    </row>
    <row r="153" spans="1:19" ht="18.75" customHeight="1">
      <c r="A153" s="122"/>
      <c r="B153" s="124"/>
      <c r="C153" s="243" t="s">
        <v>41</v>
      </c>
      <c r="D153" s="244"/>
      <c r="E153" s="244"/>
      <c r="F153" s="119" t="str">
        <f>Prépa!D43</f>
        <v>SARGE/LE MANS</v>
      </c>
      <c r="G153" s="120"/>
      <c r="H153" s="120"/>
      <c r="I153" s="123"/>
      <c r="J153" s="124"/>
      <c r="K153" s="124"/>
      <c r="L153" s="243"/>
      <c r="M153" s="244"/>
      <c r="N153" s="244"/>
      <c r="O153" s="119"/>
      <c r="P153" s="120"/>
      <c r="Q153" s="120"/>
      <c r="R153" s="121"/>
      <c r="S153" s="6"/>
    </row>
    <row r="154" spans="1:20" ht="18.75" customHeight="1">
      <c r="A154" s="93"/>
      <c r="B154" s="129" t="s">
        <v>15</v>
      </c>
      <c r="C154" s="130" t="s">
        <v>47</v>
      </c>
      <c r="D154" s="131"/>
      <c r="E154" s="131"/>
      <c r="F154" s="131"/>
      <c r="G154" s="131"/>
      <c r="H154" s="132"/>
      <c r="I154" s="133" t="s">
        <v>34</v>
      </c>
      <c r="J154" s="134"/>
      <c r="K154" s="129" t="s">
        <v>15</v>
      </c>
      <c r="L154" s="259" t="s">
        <v>48</v>
      </c>
      <c r="M154" s="260"/>
      <c r="N154" s="260"/>
      <c r="O154" s="260"/>
      <c r="P154" s="260"/>
      <c r="Q154" s="261"/>
      <c r="R154" s="133" t="s">
        <v>49</v>
      </c>
      <c r="S154" s="135" t="s">
        <v>14</v>
      </c>
      <c r="T154" s="135" t="s">
        <v>14</v>
      </c>
    </row>
    <row r="155" spans="1:20" ht="18.75" customHeight="1">
      <c r="A155" s="93" t="s">
        <v>3</v>
      </c>
      <c r="B155" s="73">
        <f>IF(C155="","",VLOOKUP(C155,$BA$3:$BB$15,2,FALSE))</f>
        <v>7.4</v>
      </c>
      <c r="C155" s="245" t="s">
        <v>182</v>
      </c>
      <c r="D155" s="246"/>
      <c r="E155" s="246"/>
      <c r="F155" s="246"/>
      <c r="G155" s="246"/>
      <c r="H155" s="247"/>
      <c r="I155" s="94">
        <v>97</v>
      </c>
      <c r="J155" s="93" t="s">
        <v>3</v>
      </c>
      <c r="K155" s="73">
        <f>IF(L155="","",VLOOKUP(L155,$BA$3:$BB$15,2,FALSE))</f>
        <v>8</v>
      </c>
      <c r="L155" s="245" t="s">
        <v>183</v>
      </c>
      <c r="M155" s="246"/>
      <c r="N155" s="246"/>
      <c r="O155" s="246"/>
      <c r="P155" s="246"/>
      <c r="Q155" s="247"/>
      <c r="R155" s="94">
        <v>88</v>
      </c>
      <c r="S155" s="75">
        <f>IF(ISTEXT(I155),1,0)</f>
        <v>0</v>
      </c>
      <c r="T155" s="75">
        <f>IF(ISTEXT(R155),1,0)</f>
        <v>0</v>
      </c>
    </row>
    <row r="156" spans="1:20" ht="18.75" customHeight="1">
      <c r="A156" s="93" t="s">
        <v>4</v>
      </c>
      <c r="B156" s="73">
        <f>IF(C156="","",VLOOKUP(C156,$BA$3:$BB$15,2,FALSE))</f>
        <v>10.7</v>
      </c>
      <c r="C156" s="245" t="s">
        <v>184</v>
      </c>
      <c r="D156" s="246"/>
      <c r="E156" s="246"/>
      <c r="F156" s="246"/>
      <c r="G156" s="246"/>
      <c r="H156" s="247"/>
      <c r="I156" s="94">
        <v>95</v>
      </c>
      <c r="J156" s="93" t="s">
        <v>4</v>
      </c>
      <c r="K156" s="73">
        <f>IF(L156="","",VLOOKUP(L156,$BA$3:$BB$15,2,FALSE))</f>
        <v>14</v>
      </c>
      <c r="L156" s="245" t="s">
        <v>186</v>
      </c>
      <c r="M156" s="246"/>
      <c r="N156" s="246"/>
      <c r="O156" s="246"/>
      <c r="P156" s="246"/>
      <c r="Q156" s="247"/>
      <c r="R156" s="94">
        <v>118</v>
      </c>
      <c r="S156" s="75">
        <f>IF(ISTEXT(I156),1,0)</f>
        <v>0</v>
      </c>
      <c r="T156" s="75">
        <f>IF(ISTEXT(R156),1,0)</f>
        <v>0</v>
      </c>
    </row>
    <row r="157" spans="1:20" ht="18.75" customHeight="1">
      <c r="A157" s="93" t="s">
        <v>5</v>
      </c>
      <c r="B157" s="73">
        <f>IF(C157="","",VLOOKUP(C157,$BA$3:$BB$15,2,FALSE))</f>
        <v>8</v>
      </c>
      <c r="C157" s="245" t="s">
        <v>183</v>
      </c>
      <c r="D157" s="246"/>
      <c r="E157" s="246"/>
      <c r="F157" s="246"/>
      <c r="G157" s="246"/>
      <c r="H157" s="247"/>
      <c r="I157" s="94">
        <v>92</v>
      </c>
      <c r="J157" s="93" t="s">
        <v>5</v>
      </c>
      <c r="K157" s="73">
        <f>IF(L157="","",VLOOKUP(L157,$BA$3:$BB$15,2,FALSE))</f>
        <v>10.7</v>
      </c>
      <c r="L157" s="245" t="s">
        <v>184</v>
      </c>
      <c r="M157" s="246"/>
      <c r="N157" s="246"/>
      <c r="O157" s="246"/>
      <c r="P157" s="246"/>
      <c r="Q157" s="247"/>
      <c r="R157" s="94">
        <v>96</v>
      </c>
      <c r="S157" s="75">
        <f>IF(ISTEXT(I157),1,0)</f>
        <v>0</v>
      </c>
      <c r="T157" s="75">
        <f>IF(ISTEXT(R157),1,0)</f>
        <v>0</v>
      </c>
    </row>
    <row r="158" spans="1:20" ht="18.75" customHeight="1" thickBot="1">
      <c r="A158" s="95" t="s">
        <v>6</v>
      </c>
      <c r="B158" s="97">
        <f>IF(C158="","",VLOOKUP(C158,$BA$3:$BB$15,2,FALSE))</f>
        <v>15.9</v>
      </c>
      <c r="C158" s="248" t="s">
        <v>187</v>
      </c>
      <c r="D158" s="249"/>
      <c r="E158" s="249"/>
      <c r="F158" s="249"/>
      <c r="G158" s="249"/>
      <c r="H158" s="250"/>
      <c r="I158" s="96">
        <v>102</v>
      </c>
      <c r="J158" s="95" t="s">
        <v>6</v>
      </c>
      <c r="K158" s="97">
        <f>IF(L158="","",VLOOKUP(L158,$BA$3:$BB$15,2,FALSE))</f>
        <v>7.4</v>
      </c>
      <c r="L158" s="256" t="s">
        <v>182</v>
      </c>
      <c r="M158" s="257"/>
      <c r="N158" s="257"/>
      <c r="O158" s="257"/>
      <c r="P158" s="257"/>
      <c r="Q158" s="258"/>
      <c r="R158" s="96">
        <v>94</v>
      </c>
      <c r="S158" s="75">
        <f>IF(ISTEXT(I158),1,0)</f>
        <v>0</v>
      </c>
      <c r="T158" s="75">
        <f>IF(ISTEXT(R158),1,0)</f>
        <v>0</v>
      </c>
    </row>
    <row r="159" ht="9.75" customHeight="1" thickBot="1"/>
    <row r="160" spans="1:20" ht="24.75" customHeight="1" thickBot="1" thickTop="1">
      <c r="A160" s="251" t="str">
        <f>IF(SUM(R155:R158)&gt;0,"Classement Final : ","Classement 1er jour : ")</f>
        <v>Classement Final : </v>
      </c>
      <c r="B160" s="252"/>
      <c r="C160" s="253"/>
      <c r="D160" s="12">
        <f>IF(COUNT(I155:I158)&lt;3,"",VLOOKUP(F153,'Cl.J1+Gén.'!$Z$11:$AV$36,23,FALSE))</f>
        <v>5</v>
      </c>
      <c r="E160" s="254" t="str">
        <f>IF(SUM(R155:R158)&gt;0,"Total des 2 Tours : ","Total 1er Tour : ")</f>
        <v>Total des 2 Tours : </v>
      </c>
      <c r="F160" s="255"/>
      <c r="G160" s="125">
        <f>IF(OR(I160="DIS",R160="DIS"),"DIS",I160+R160)</f>
        <v>562</v>
      </c>
      <c r="H160" s="126"/>
      <c r="I160" s="78">
        <f>IF(S160&gt;1,"DIS",IF(S160=1,SUM(I155:I158),IF(COUNT(I155:I158)&lt;4,SUM(I155:I158),SUM(I155:I158)-MAX(I155:I158))))</f>
        <v>284</v>
      </c>
      <c r="J160" s="43"/>
      <c r="K160" s="24"/>
      <c r="L160" s="24"/>
      <c r="M160" s="24"/>
      <c r="N160" s="24"/>
      <c r="O160" s="24"/>
      <c r="P160" s="24"/>
      <c r="Q160" s="127"/>
      <c r="R160" s="78">
        <f>IF(T160&gt;1,"DIS",IF(T160=1,SUM(R155:R158),IF(COUNT(R155:R158)&lt;$R$2,SUM(R155:R158),SUM(R155:R158)-MAX(R155:R158))))</f>
        <v>278</v>
      </c>
      <c r="S160" s="136">
        <f>SUM(S155:S158)</f>
        <v>0</v>
      </c>
      <c r="T160" s="15">
        <f>SUM(T155:T158)</f>
        <v>0</v>
      </c>
    </row>
    <row r="161" spans="1:17" ht="20.25" customHeight="1" thickBot="1" thickTop="1">
      <c r="A161" s="16"/>
      <c r="B161" s="15"/>
      <c r="C161" s="15"/>
      <c r="D161" s="15"/>
      <c r="E161" s="15"/>
      <c r="F161" s="15"/>
      <c r="G161" s="15"/>
      <c r="H161" s="15"/>
      <c r="J161" s="16"/>
      <c r="K161" s="15"/>
      <c r="L161" s="15"/>
      <c r="M161" s="15"/>
      <c r="N161" s="15"/>
      <c r="O161" s="15"/>
      <c r="P161" s="15"/>
      <c r="Q161" s="15"/>
    </row>
    <row r="162" spans="1:19" ht="18.75" customHeight="1">
      <c r="A162" s="122"/>
      <c r="B162" s="124"/>
      <c r="C162" s="243" t="s">
        <v>41</v>
      </c>
      <c r="D162" s="244"/>
      <c r="E162" s="244"/>
      <c r="F162" s="119" t="str">
        <f>Prépa!D45</f>
        <v>VAL QUEVEN</v>
      </c>
      <c r="G162" s="120"/>
      <c r="H162" s="120"/>
      <c r="I162" s="123"/>
      <c r="J162" s="124"/>
      <c r="K162" s="124"/>
      <c r="L162" s="243"/>
      <c r="M162" s="244"/>
      <c r="N162" s="244"/>
      <c r="O162" s="119"/>
      <c r="P162" s="120"/>
      <c r="Q162" s="120"/>
      <c r="R162" s="121"/>
      <c r="S162" s="6"/>
    </row>
    <row r="163" spans="1:20" ht="18.75" customHeight="1">
      <c r="A163" s="93"/>
      <c r="B163" s="129" t="s">
        <v>15</v>
      </c>
      <c r="C163" s="130" t="s">
        <v>47</v>
      </c>
      <c r="D163" s="131"/>
      <c r="E163" s="131"/>
      <c r="F163" s="131"/>
      <c r="G163" s="131"/>
      <c r="H163" s="132"/>
      <c r="I163" s="133" t="s">
        <v>34</v>
      </c>
      <c r="J163" s="134"/>
      <c r="K163" s="129" t="s">
        <v>15</v>
      </c>
      <c r="L163" s="259" t="s">
        <v>48</v>
      </c>
      <c r="M163" s="260"/>
      <c r="N163" s="260"/>
      <c r="O163" s="260"/>
      <c r="P163" s="260"/>
      <c r="Q163" s="261"/>
      <c r="R163" s="133" t="s">
        <v>49</v>
      </c>
      <c r="S163" s="135" t="s">
        <v>14</v>
      </c>
      <c r="T163" s="135" t="s">
        <v>14</v>
      </c>
    </row>
    <row r="164" spans="1:20" ht="18.75" customHeight="1">
      <c r="A164" s="93" t="s">
        <v>3</v>
      </c>
      <c r="B164" s="73">
        <f>IF(C164="","",VLOOKUP(C164,$BC$3:$BD$15,2,FALSE))</f>
        <v>10.7</v>
      </c>
      <c r="C164" s="245" t="s">
        <v>191</v>
      </c>
      <c r="D164" s="246"/>
      <c r="E164" s="246"/>
      <c r="F164" s="246"/>
      <c r="G164" s="246"/>
      <c r="H164" s="247"/>
      <c r="I164" s="94">
        <v>108</v>
      </c>
      <c r="J164" s="93" t="s">
        <v>3</v>
      </c>
      <c r="K164" s="73">
        <f>IF(L164="","",VLOOKUP(L164,$BC$3:$BD$15,2,FALSE))</f>
        <v>12.5</v>
      </c>
      <c r="L164" s="245" t="s">
        <v>193</v>
      </c>
      <c r="M164" s="246"/>
      <c r="N164" s="246"/>
      <c r="O164" s="246"/>
      <c r="P164" s="246"/>
      <c r="Q164" s="247"/>
      <c r="R164" s="94">
        <v>102</v>
      </c>
      <c r="S164" s="75">
        <f>IF(ISTEXT(I164),1,0)</f>
        <v>0</v>
      </c>
      <c r="T164" s="75">
        <f>IF(ISTEXT(R164),1,0)</f>
        <v>0</v>
      </c>
    </row>
    <row r="165" spans="1:20" ht="18.75" customHeight="1">
      <c r="A165" s="93" t="s">
        <v>4</v>
      </c>
      <c r="B165" s="73">
        <f>IF(C165="","",VLOOKUP(C165,$BC$3:$BD$15,2,FALSE))</f>
        <v>11.5</v>
      </c>
      <c r="C165" s="245" t="s">
        <v>192</v>
      </c>
      <c r="D165" s="246"/>
      <c r="E165" s="246"/>
      <c r="F165" s="246"/>
      <c r="G165" s="246"/>
      <c r="H165" s="247"/>
      <c r="I165" s="94">
        <v>91</v>
      </c>
      <c r="J165" s="93" t="s">
        <v>4</v>
      </c>
      <c r="K165" s="73">
        <f>IF(L165="","",VLOOKUP(L165,$BC$3:$BD$15,2,FALSE))</f>
        <v>11.5</v>
      </c>
      <c r="L165" s="245" t="s">
        <v>192</v>
      </c>
      <c r="M165" s="246"/>
      <c r="N165" s="246"/>
      <c r="O165" s="246"/>
      <c r="P165" s="246"/>
      <c r="Q165" s="247"/>
      <c r="R165" s="94">
        <v>98</v>
      </c>
      <c r="S165" s="75">
        <f>IF(ISTEXT(I165),1,0)</f>
        <v>0</v>
      </c>
      <c r="T165" s="75">
        <f>IF(ISTEXT(R165),1,0)</f>
        <v>0</v>
      </c>
    </row>
    <row r="166" spans="1:20" ht="18.75" customHeight="1">
      <c r="A166" s="93" t="s">
        <v>5</v>
      </c>
      <c r="B166" s="73">
        <f>IF(C166="","",VLOOKUP(C166,$BC$3:$BD$15,2,FALSE))</f>
        <v>13.5</v>
      </c>
      <c r="C166" s="245" t="s">
        <v>195</v>
      </c>
      <c r="D166" s="246"/>
      <c r="E166" s="246"/>
      <c r="F166" s="246"/>
      <c r="G166" s="246"/>
      <c r="H166" s="247"/>
      <c r="I166" s="94">
        <v>106</v>
      </c>
      <c r="J166" s="93" t="s">
        <v>5</v>
      </c>
      <c r="K166" s="73">
        <f>IF(L166="","",VLOOKUP(L166,$BC$3:$BD$15,2,FALSE))</f>
        <v>13.7</v>
      </c>
      <c r="L166" s="245" t="s">
        <v>196</v>
      </c>
      <c r="M166" s="246"/>
      <c r="N166" s="246"/>
      <c r="O166" s="246"/>
      <c r="P166" s="246"/>
      <c r="Q166" s="247"/>
      <c r="R166" s="94">
        <v>102</v>
      </c>
      <c r="S166" s="75">
        <f>IF(ISTEXT(I166),1,0)</f>
        <v>0</v>
      </c>
      <c r="T166" s="75">
        <f>IF(ISTEXT(R166),1,0)</f>
        <v>0</v>
      </c>
    </row>
    <row r="167" spans="1:20" ht="18.75" customHeight="1" thickBot="1">
      <c r="A167" s="95" t="s">
        <v>6</v>
      </c>
      <c r="B167" s="97">
        <f>IF(C167="","",VLOOKUP(C167,$BC$3:$BD$15,2,FALSE))</f>
        <v>12.5</v>
      </c>
      <c r="C167" s="248" t="s">
        <v>193</v>
      </c>
      <c r="D167" s="249"/>
      <c r="E167" s="249"/>
      <c r="F167" s="249"/>
      <c r="G167" s="249"/>
      <c r="H167" s="250"/>
      <c r="I167" s="96">
        <v>106</v>
      </c>
      <c r="J167" s="95" t="s">
        <v>6</v>
      </c>
      <c r="K167" s="97">
        <f>IF(L167="","",VLOOKUP(L167,$BC$3:$BD$15,2,FALSE))</f>
        <v>10.7</v>
      </c>
      <c r="L167" s="256" t="s">
        <v>191</v>
      </c>
      <c r="M167" s="257"/>
      <c r="N167" s="257"/>
      <c r="O167" s="257"/>
      <c r="P167" s="257"/>
      <c r="Q167" s="258"/>
      <c r="R167" s="96">
        <v>117</v>
      </c>
      <c r="S167" s="75">
        <f>IF(ISTEXT(I167),1,0)</f>
        <v>0</v>
      </c>
      <c r="T167" s="75">
        <f>IF(ISTEXT(R167),1,0)</f>
        <v>0</v>
      </c>
    </row>
    <row r="168" ht="9.75" customHeight="1" thickBot="1"/>
    <row r="169" spans="1:20" ht="24.75" customHeight="1" thickBot="1" thickTop="1">
      <c r="A169" s="251" t="str">
        <f>IF(SUM(R164:R167)&gt;0,"Classement Final : ","Classement 1er jour : ")</f>
        <v>Classement Final : </v>
      </c>
      <c r="B169" s="252"/>
      <c r="C169" s="253"/>
      <c r="D169" s="12">
        <f>IF(COUNT(I164:I167)&lt;3,"",VLOOKUP(F162,'Cl.J1+Gén.'!$Z$11:$AV$36,23,FALSE))</f>
        <v>14</v>
      </c>
      <c r="E169" s="254" t="str">
        <f>IF(SUM(R164:R167)&gt;0,"Total des 2 Tours : ","Total 1er Tour : ")</f>
        <v>Total des 2 Tours : </v>
      </c>
      <c r="F169" s="255"/>
      <c r="G169" s="125">
        <f>IF(OR(I169="DIS",R169="DIS"),"DIS",I169+R169)</f>
        <v>605</v>
      </c>
      <c r="H169" s="126"/>
      <c r="I169" s="78">
        <f>IF(S169&gt;1,"DIS",IF(S169=1,SUM(I164:I167),IF(COUNT(I164:I167)&lt;4,SUM(I164:I167),SUM(I164:I167)-MAX(I164:I167))))</f>
        <v>303</v>
      </c>
      <c r="J169" s="43"/>
      <c r="K169" s="24"/>
      <c r="L169" s="24"/>
      <c r="M169" s="24"/>
      <c r="N169" s="24"/>
      <c r="O169" s="24"/>
      <c r="P169" s="24"/>
      <c r="Q169" s="127"/>
      <c r="R169" s="78">
        <f>IF(T169&gt;1,"DIS",IF(T169=1,SUM(R164:R167),IF(COUNT(R164:R167)&lt;$R$2,SUM(R164:R167),SUM(R164:R167)-MAX(R164:R167))))</f>
        <v>302</v>
      </c>
      <c r="S169" s="136">
        <f>SUM(S164:S167)</f>
        <v>0</v>
      </c>
      <c r="T169" s="15">
        <f>SUM(T164:T167)</f>
        <v>0</v>
      </c>
    </row>
    <row r="170" spans="1:17" ht="20.25" customHeight="1" hidden="1" thickBot="1" thickTop="1">
      <c r="A170" s="16"/>
      <c r="B170" s="15"/>
      <c r="C170" s="15"/>
      <c r="D170" s="15"/>
      <c r="E170" s="15"/>
      <c r="F170" s="15"/>
      <c r="G170" s="15"/>
      <c r="H170" s="15"/>
      <c r="J170" s="16"/>
      <c r="K170" s="15"/>
      <c r="L170" s="15"/>
      <c r="M170" s="15"/>
      <c r="N170" s="15"/>
      <c r="O170" s="15"/>
      <c r="P170" s="15"/>
      <c r="Q170" s="15"/>
    </row>
    <row r="171" spans="1:19" ht="18.75" customHeight="1" hidden="1">
      <c r="A171" s="122"/>
      <c r="B171" s="124"/>
      <c r="C171" s="243" t="s">
        <v>41</v>
      </c>
      <c r="D171" s="244"/>
      <c r="E171" s="244"/>
      <c r="F171" s="119">
        <f>Prépa!D47</f>
        <v>0</v>
      </c>
      <c r="G171" s="120"/>
      <c r="H171" s="120"/>
      <c r="I171" s="123"/>
      <c r="J171" s="124"/>
      <c r="K171" s="124"/>
      <c r="L171" s="243"/>
      <c r="M171" s="244"/>
      <c r="N171" s="244"/>
      <c r="O171" s="119"/>
      <c r="P171" s="120"/>
      <c r="Q171" s="120"/>
      <c r="R171" s="121"/>
      <c r="S171" s="6"/>
    </row>
    <row r="172" spans="1:20" ht="18.75" customHeight="1" hidden="1">
      <c r="A172" s="93"/>
      <c r="B172" s="129" t="s">
        <v>15</v>
      </c>
      <c r="C172" s="130" t="s">
        <v>47</v>
      </c>
      <c r="D172" s="131"/>
      <c r="E172" s="131"/>
      <c r="F172" s="131"/>
      <c r="G172" s="131"/>
      <c r="H172" s="132"/>
      <c r="I172" s="133" t="s">
        <v>34</v>
      </c>
      <c r="J172" s="134"/>
      <c r="K172" s="129" t="s">
        <v>15</v>
      </c>
      <c r="L172" s="259" t="s">
        <v>48</v>
      </c>
      <c r="M172" s="260"/>
      <c r="N172" s="260"/>
      <c r="O172" s="260"/>
      <c r="P172" s="260"/>
      <c r="Q172" s="261"/>
      <c r="R172" s="133" t="s">
        <v>49</v>
      </c>
      <c r="S172" s="135" t="s">
        <v>14</v>
      </c>
      <c r="T172" s="135" t="s">
        <v>14</v>
      </c>
    </row>
    <row r="173" spans="1:20" ht="18.75" customHeight="1" hidden="1">
      <c r="A173" s="93" t="s">
        <v>3</v>
      </c>
      <c r="B173" s="73">
        <f>IF(C173="","",VLOOKUP(C173,$BE$3:$BF$15,2,FALSE))</f>
      </c>
      <c r="C173" s="245"/>
      <c r="D173" s="246"/>
      <c r="E173" s="246"/>
      <c r="F173" s="246"/>
      <c r="G173" s="246"/>
      <c r="H173" s="247"/>
      <c r="I173" s="94"/>
      <c r="J173" s="93" t="s">
        <v>3</v>
      </c>
      <c r="K173" s="73">
        <f>IF(L173="","",VLOOKUP(L173,$BE$3:$BF$15,2,FALSE))</f>
      </c>
      <c r="L173" s="245"/>
      <c r="M173" s="246"/>
      <c r="N173" s="246"/>
      <c r="O173" s="246"/>
      <c r="P173" s="246"/>
      <c r="Q173" s="247"/>
      <c r="R173" s="94"/>
      <c r="S173" s="75">
        <f>IF(ISTEXT(I173),1,0)</f>
        <v>0</v>
      </c>
      <c r="T173" s="75">
        <f>IF(ISTEXT(R173),1,0)</f>
        <v>0</v>
      </c>
    </row>
    <row r="174" spans="1:20" ht="18.75" customHeight="1" hidden="1">
      <c r="A174" s="93" t="s">
        <v>4</v>
      </c>
      <c r="B174" s="73">
        <f>IF(C174="","",VLOOKUP(C174,$BE$3:$BF$15,2,FALSE))</f>
      </c>
      <c r="C174" s="245"/>
      <c r="D174" s="246"/>
      <c r="E174" s="246"/>
      <c r="F174" s="246"/>
      <c r="G174" s="246"/>
      <c r="H174" s="247"/>
      <c r="I174" s="94"/>
      <c r="J174" s="93" t="s">
        <v>4</v>
      </c>
      <c r="K174" s="73">
        <f>IF(L174="","",VLOOKUP(L174,$BE$3:$BF$15,2,FALSE))</f>
      </c>
      <c r="L174" s="245"/>
      <c r="M174" s="246"/>
      <c r="N174" s="246"/>
      <c r="O174" s="246"/>
      <c r="P174" s="246"/>
      <c r="Q174" s="247"/>
      <c r="R174" s="94"/>
      <c r="S174" s="75">
        <f>IF(ISTEXT(I174),1,0)</f>
        <v>0</v>
      </c>
      <c r="T174" s="75">
        <f>IF(ISTEXT(R174),1,0)</f>
        <v>0</v>
      </c>
    </row>
    <row r="175" spans="1:20" ht="18.75" customHeight="1" hidden="1">
      <c r="A175" s="93" t="s">
        <v>5</v>
      </c>
      <c r="B175" s="73">
        <f>IF(C175="","",VLOOKUP(C175,$BE$3:$BF$15,2,FALSE))</f>
      </c>
      <c r="C175" s="245"/>
      <c r="D175" s="246"/>
      <c r="E175" s="246"/>
      <c r="F175" s="246"/>
      <c r="G175" s="246"/>
      <c r="H175" s="247"/>
      <c r="I175" s="94"/>
      <c r="J175" s="93" t="s">
        <v>5</v>
      </c>
      <c r="K175" s="73">
        <f>IF(L175="","",VLOOKUP(L175,$BE$3:$BF$15,2,FALSE))</f>
      </c>
      <c r="L175" s="245"/>
      <c r="M175" s="246"/>
      <c r="N175" s="246"/>
      <c r="O175" s="246"/>
      <c r="P175" s="246"/>
      <c r="Q175" s="247"/>
      <c r="R175" s="94"/>
      <c r="S175" s="75">
        <f>IF(ISTEXT(I175),1,0)</f>
        <v>0</v>
      </c>
      <c r="T175" s="75">
        <f>IF(ISTEXT(R175),1,0)</f>
        <v>0</v>
      </c>
    </row>
    <row r="176" spans="1:20" ht="18.75" customHeight="1" hidden="1" thickBot="1">
      <c r="A176" s="95" t="s">
        <v>6</v>
      </c>
      <c r="B176" s="97">
        <f>IF(C176="","",VLOOKUP(C176,$BE$3:$BF$15,2,FALSE))</f>
      </c>
      <c r="C176" s="248"/>
      <c r="D176" s="249"/>
      <c r="E176" s="249"/>
      <c r="F176" s="249"/>
      <c r="G176" s="249"/>
      <c r="H176" s="250"/>
      <c r="I176" s="96"/>
      <c r="J176" s="95" t="s">
        <v>6</v>
      </c>
      <c r="K176" s="97">
        <f>IF(L176="","",VLOOKUP(L176,$BE$3:$BF$15,2,FALSE))</f>
      </c>
      <c r="L176" s="256"/>
      <c r="M176" s="257"/>
      <c r="N176" s="257"/>
      <c r="O176" s="257"/>
      <c r="P176" s="257"/>
      <c r="Q176" s="258"/>
      <c r="R176" s="96"/>
      <c r="S176" s="75">
        <f>IF(ISTEXT(I176),1,0)</f>
        <v>0</v>
      </c>
      <c r="T176" s="75">
        <f>IF(ISTEXT(R176),1,0)</f>
        <v>0</v>
      </c>
    </row>
    <row r="177" ht="9.75" customHeight="1" hidden="1" thickBot="1"/>
    <row r="178" spans="1:20" ht="24.75" customHeight="1" hidden="1" thickBot="1" thickTop="1">
      <c r="A178" s="251" t="str">
        <f>IF(SUM(R173:R176)&gt;0,"Classement Final : ","Classement 1er jour : ")</f>
        <v>Classement 1er jour : </v>
      </c>
      <c r="B178" s="252"/>
      <c r="C178" s="253"/>
      <c r="D178" s="12">
        <f>IF(COUNT(I173:I176)&lt;3,"",VLOOKUP(F171,'Cl.J1+Gén.'!$Z$11:$AV$36,23,FALSE))</f>
      </c>
      <c r="E178" s="254" t="str">
        <f>IF(SUM(R173:R176)&gt;0,"Total des 2 Tours : ","Total 1er Tour : ")</f>
        <v>Total 1er Tour : </v>
      </c>
      <c r="F178" s="255"/>
      <c r="G178" s="125">
        <f>IF(OR(I178="DIS",R178="DIS"),"DIS",I178+R178)</f>
        <v>0</v>
      </c>
      <c r="H178" s="126"/>
      <c r="I178" s="78">
        <f>IF(S178&gt;1,"DIS",IF(S178=1,SUM(I173:I176),IF(COUNT(I173:I176)&lt;4,SUM(I173:I176),SUM(I173:I176)-MAX(I173:I176))))</f>
        <v>0</v>
      </c>
      <c r="J178" s="43"/>
      <c r="K178" s="24"/>
      <c r="L178" s="24"/>
      <c r="M178" s="24"/>
      <c r="N178" s="24"/>
      <c r="O178" s="24"/>
      <c r="P178" s="24"/>
      <c r="Q178" s="127"/>
      <c r="R178" s="78">
        <f>IF(T178&gt;1,"DIS",IF(T178=1,SUM(R173:R176),IF(COUNT(R173:R176)&lt;$R$2,SUM(R173:R176),SUM(R173:R176)-MAX(R173:R176))))</f>
        <v>0</v>
      </c>
      <c r="S178" s="136">
        <f>SUM(S173:S176)</f>
        <v>0</v>
      </c>
      <c r="T178" s="15">
        <f>SUM(T173:T176)</f>
        <v>0</v>
      </c>
    </row>
    <row r="179" spans="1:17" ht="20.25" customHeight="1" hidden="1" thickBot="1" thickTop="1">
      <c r="A179" s="16"/>
      <c r="B179" s="15"/>
      <c r="C179" s="15"/>
      <c r="D179" s="15"/>
      <c r="E179" s="15"/>
      <c r="F179" s="15"/>
      <c r="G179" s="15"/>
      <c r="H179" s="15"/>
      <c r="J179" s="16"/>
      <c r="K179" s="15"/>
      <c r="L179" s="15"/>
      <c r="M179" s="15"/>
      <c r="N179" s="15"/>
      <c r="O179" s="15"/>
      <c r="P179" s="15"/>
      <c r="Q179" s="15"/>
    </row>
    <row r="180" spans="1:19" ht="18.75" customHeight="1" hidden="1">
      <c r="A180" s="122"/>
      <c r="B180" s="124"/>
      <c r="C180" s="243" t="s">
        <v>41</v>
      </c>
      <c r="D180" s="244"/>
      <c r="E180" s="244"/>
      <c r="F180" s="119">
        <f>Prépa!D49</f>
        <v>0</v>
      </c>
      <c r="G180" s="120"/>
      <c r="H180" s="120"/>
      <c r="I180" s="123"/>
      <c r="J180" s="124"/>
      <c r="K180" s="124"/>
      <c r="L180" s="243"/>
      <c r="M180" s="244"/>
      <c r="N180" s="244"/>
      <c r="O180" s="119"/>
      <c r="P180" s="119"/>
      <c r="Q180" s="119"/>
      <c r="R180" s="121"/>
      <c r="S180" s="6"/>
    </row>
    <row r="181" spans="1:20" ht="18.75" customHeight="1" hidden="1">
      <c r="A181" s="93"/>
      <c r="B181" s="129" t="s">
        <v>15</v>
      </c>
      <c r="C181" s="130" t="s">
        <v>47</v>
      </c>
      <c r="D181" s="131"/>
      <c r="E181" s="131"/>
      <c r="F181" s="131"/>
      <c r="G181" s="131"/>
      <c r="H181" s="132"/>
      <c r="I181" s="133" t="s">
        <v>34</v>
      </c>
      <c r="J181" s="134"/>
      <c r="K181" s="129" t="s">
        <v>15</v>
      </c>
      <c r="L181" s="259" t="s">
        <v>48</v>
      </c>
      <c r="M181" s="260"/>
      <c r="N181" s="260"/>
      <c r="O181" s="260"/>
      <c r="P181" s="260"/>
      <c r="Q181" s="261"/>
      <c r="R181" s="133" t="s">
        <v>49</v>
      </c>
      <c r="S181" s="135" t="s">
        <v>14</v>
      </c>
      <c r="T181" s="135" t="s">
        <v>14</v>
      </c>
    </row>
    <row r="182" spans="1:20" ht="18.75" customHeight="1" hidden="1">
      <c r="A182" s="93" t="s">
        <v>3</v>
      </c>
      <c r="B182" s="73">
        <f>IF(C182="","",VLOOKUP(C182,$BG$3:$BH$15,2,FALSE))</f>
      </c>
      <c r="C182" s="245"/>
      <c r="D182" s="246"/>
      <c r="E182" s="246"/>
      <c r="F182" s="246"/>
      <c r="G182" s="246"/>
      <c r="H182" s="247"/>
      <c r="I182" s="94"/>
      <c r="J182" s="93" t="s">
        <v>3</v>
      </c>
      <c r="K182" s="73">
        <f>IF(L182="","",VLOOKUP(L182,$BG$3:$BH$15,2,FALSE))</f>
      </c>
      <c r="L182" s="245"/>
      <c r="M182" s="246"/>
      <c r="N182" s="246"/>
      <c r="O182" s="246"/>
      <c r="P182" s="246"/>
      <c r="Q182" s="247"/>
      <c r="R182" s="94"/>
      <c r="S182" s="75">
        <f>IF(ISTEXT(I182),1,0)</f>
        <v>0</v>
      </c>
      <c r="T182" s="75">
        <f>IF(ISTEXT(R182),1,0)</f>
        <v>0</v>
      </c>
    </row>
    <row r="183" spans="1:20" ht="18.75" customHeight="1" hidden="1">
      <c r="A183" s="93" t="s">
        <v>4</v>
      </c>
      <c r="B183" s="73">
        <f>IF(C183="","",VLOOKUP(C183,$BG$3:$BH$15,2,FALSE))</f>
      </c>
      <c r="C183" s="245"/>
      <c r="D183" s="246"/>
      <c r="E183" s="246"/>
      <c r="F183" s="246"/>
      <c r="G183" s="246"/>
      <c r="H183" s="247"/>
      <c r="I183" s="94"/>
      <c r="J183" s="93" t="s">
        <v>4</v>
      </c>
      <c r="K183" s="73">
        <f>IF(L183="","",VLOOKUP(L183,$BG$3:$BH$15,2,FALSE))</f>
      </c>
      <c r="L183" s="245"/>
      <c r="M183" s="246"/>
      <c r="N183" s="246"/>
      <c r="O183" s="246"/>
      <c r="P183" s="246"/>
      <c r="Q183" s="247"/>
      <c r="R183" s="94"/>
      <c r="S183" s="75">
        <f>IF(ISTEXT(I183),1,0)</f>
        <v>0</v>
      </c>
      <c r="T183" s="75">
        <f>IF(ISTEXT(R183),1,0)</f>
        <v>0</v>
      </c>
    </row>
    <row r="184" spans="1:20" ht="18.75" customHeight="1" hidden="1">
      <c r="A184" s="93" t="s">
        <v>5</v>
      </c>
      <c r="B184" s="73">
        <f>IF(C184="","",VLOOKUP(C184,$BG$3:$BH$15,2,FALSE))</f>
      </c>
      <c r="C184" s="245"/>
      <c r="D184" s="246"/>
      <c r="E184" s="246"/>
      <c r="F184" s="246"/>
      <c r="G184" s="246"/>
      <c r="H184" s="247"/>
      <c r="I184" s="94"/>
      <c r="J184" s="93" t="s">
        <v>5</v>
      </c>
      <c r="K184" s="73">
        <f>IF(L184="","",VLOOKUP(L184,$BG$3:$BH$15,2,FALSE))</f>
      </c>
      <c r="L184" s="245"/>
      <c r="M184" s="246"/>
      <c r="N184" s="246"/>
      <c r="O184" s="246"/>
      <c r="P184" s="246"/>
      <c r="Q184" s="247"/>
      <c r="R184" s="94"/>
      <c r="S184" s="75">
        <f>IF(ISTEXT(I184),1,0)</f>
        <v>0</v>
      </c>
      <c r="T184" s="75">
        <f>IF(ISTEXT(R184),1,0)</f>
        <v>0</v>
      </c>
    </row>
    <row r="185" spans="1:20" ht="18.75" customHeight="1" hidden="1" thickBot="1">
      <c r="A185" s="95" t="s">
        <v>6</v>
      </c>
      <c r="B185" s="97">
        <f>IF(C185="","",VLOOKUP(C185,$BG$3:$BH$15,2,FALSE))</f>
      </c>
      <c r="C185" s="248"/>
      <c r="D185" s="249"/>
      <c r="E185" s="249"/>
      <c r="F185" s="249"/>
      <c r="G185" s="249"/>
      <c r="H185" s="250"/>
      <c r="I185" s="96"/>
      <c r="J185" s="95" t="s">
        <v>6</v>
      </c>
      <c r="K185" s="97">
        <f>IF(L185="","",VLOOKUP(L185,$BG$3:$BH$15,2,FALSE))</f>
      </c>
      <c r="L185" s="256"/>
      <c r="M185" s="257"/>
      <c r="N185" s="257"/>
      <c r="O185" s="257"/>
      <c r="P185" s="257"/>
      <c r="Q185" s="258"/>
      <c r="R185" s="96"/>
      <c r="S185" s="75">
        <f>IF(ISTEXT(I185),1,0)</f>
        <v>0</v>
      </c>
      <c r="T185" s="75">
        <f>IF(ISTEXT(R185),1,0)</f>
        <v>0</v>
      </c>
    </row>
    <row r="186" ht="9.75" customHeight="1" hidden="1" thickBot="1"/>
    <row r="187" spans="1:20" ht="24.75" customHeight="1" hidden="1" thickBot="1" thickTop="1">
      <c r="A187" s="251" t="str">
        <f>IF(SUM(R182:R185)&gt;0,"Classement Final : ","Classement 1er jour : ")</f>
        <v>Classement 1er jour : </v>
      </c>
      <c r="B187" s="252"/>
      <c r="C187" s="253"/>
      <c r="D187" s="12">
        <f>IF(COUNT(I182:I185)&lt;3,"",VLOOKUP(F180,'Cl.J1+Gén.'!$Z$11:$AV$36,23,FALSE))</f>
      </c>
      <c r="E187" s="254" t="str">
        <f>IF(SUM(R182:R185)&gt;0,"Total des 2 Tours : ","Total 1er Tour : ")</f>
        <v>Total 1er Tour : </v>
      </c>
      <c r="F187" s="255"/>
      <c r="G187" s="125">
        <f>IF(OR(I187="DIS",R187="DIS"),"DIS",I187+R187)</f>
        <v>0</v>
      </c>
      <c r="H187" s="126"/>
      <c r="I187" s="78">
        <f>IF(S187&gt;1,"DIS",IF(S187=1,SUM(I182:I185),IF(COUNT(I182:I185)&lt;4,SUM(I182:I185),SUM(I182:I185)-MAX(I182:I185))))</f>
        <v>0</v>
      </c>
      <c r="J187" s="43"/>
      <c r="K187" s="24"/>
      <c r="L187" s="24"/>
      <c r="M187" s="24"/>
      <c r="N187" s="24"/>
      <c r="O187" s="24"/>
      <c r="P187" s="24"/>
      <c r="Q187" s="127"/>
      <c r="R187" s="78">
        <f>IF(T187&gt;1,"DIS",IF(T187=1,SUM(R182:R185),IF(COUNT(R182:R185)&lt;$R$2,SUM(R182:R185),SUM(R182:R185)-MAX(R182:R185))))</f>
        <v>0</v>
      </c>
      <c r="S187" s="136">
        <f>SUM(S182:S185)</f>
        <v>0</v>
      </c>
      <c r="T187" s="15">
        <f>SUM(T182:T185)</f>
        <v>0</v>
      </c>
    </row>
    <row r="188" spans="1:17" ht="20.25" customHeight="1" hidden="1" thickBot="1" thickTop="1">
      <c r="A188" s="16"/>
      <c r="B188" s="15"/>
      <c r="C188" s="15"/>
      <c r="D188" s="15"/>
      <c r="E188" s="15"/>
      <c r="F188" s="15"/>
      <c r="G188" s="15"/>
      <c r="H188" s="15"/>
      <c r="J188" s="16"/>
      <c r="K188" s="15"/>
      <c r="L188" s="15"/>
      <c r="M188" s="15"/>
      <c r="N188" s="15"/>
      <c r="O188" s="15"/>
      <c r="P188" s="15"/>
      <c r="Q188" s="15"/>
    </row>
    <row r="189" spans="1:19" ht="18.75" customHeight="1" hidden="1">
      <c r="A189" s="122"/>
      <c r="B189" s="124"/>
      <c r="C189" s="243" t="s">
        <v>41</v>
      </c>
      <c r="D189" s="244"/>
      <c r="E189" s="244"/>
      <c r="F189" s="119">
        <f>Prépa!D51</f>
        <v>0</v>
      </c>
      <c r="G189" s="120"/>
      <c r="H189" s="120"/>
      <c r="I189" s="123"/>
      <c r="J189" s="124"/>
      <c r="K189" s="124"/>
      <c r="L189" s="243"/>
      <c r="M189" s="244"/>
      <c r="N189" s="244"/>
      <c r="O189" s="119"/>
      <c r="P189" s="120"/>
      <c r="Q189" s="120"/>
      <c r="R189" s="121"/>
      <c r="S189" s="6"/>
    </row>
    <row r="190" spans="1:20" ht="18.75" customHeight="1" hidden="1">
      <c r="A190" s="93"/>
      <c r="B190" s="129" t="s">
        <v>15</v>
      </c>
      <c r="C190" s="130" t="s">
        <v>47</v>
      </c>
      <c r="D190" s="131"/>
      <c r="E190" s="131"/>
      <c r="F190" s="131"/>
      <c r="G190" s="131"/>
      <c r="H190" s="132"/>
      <c r="I190" s="133" t="s">
        <v>34</v>
      </c>
      <c r="J190" s="134"/>
      <c r="K190" s="129" t="s">
        <v>15</v>
      </c>
      <c r="L190" s="259" t="s">
        <v>48</v>
      </c>
      <c r="M190" s="260"/>
      <c r="N190" s="260"/>
      <c r="O190" s="260"/>
      <c r="P190" s="260"/>
      <c r="Q190" s="261"/>
      <c r="R190" s="133" t="s">
        <v>49</v>
      </c>
      <c r="S190" s="135" t="s">
        <v>14</v>
      </c>
      <c r="T190" s="135" t="s">
        <v>14</v>
      </c>
    </row>
    <row r="191" spans="1:20" ht="18.75" customHeight="1" hidden="1">
      <c r="A191" s="93" t="s">
        <v>3</v>
      </c>
      <c r="B191" s="73">
        <f>IF(C191="","",VLOOKUP(C191,$BI$3:$BJ$15,2,FALSE))</f>
      </c>
      <c r="C191" s="245"/>
      <c r="D191" s="246"/>
      <c r="E191" s="246"/>
      <c r="F191" s="246"/>
      <c r="G191" s="246"/>
      <c r="H191" s="247"/>
      <c r="I191" s="94"/>
      <c r="J191" s="93" t="s">
        <v>3</v>
      </c>
      <c r="K191" s="73">
        <f>IF(L191="","",VLOOKUP(L191,$BI$3:$BJ$15,2,FALSE))</f>
      </c>
      <c r="L191" s="245"/>
      <c r="M191" s="246"/>
      <c r="N191" s="246"/>
      <c r="O191" s="246"/>
      <c r="P191" s="246"/>
      <c r="Q191" s="247"/>
      <c r="R191" s="94"/>
      <c r="S191" s="75">
        <f>IF(ISTEXT(I191),1,0)</f>
        <v>0</v>
      </c>
      <c r="T191" s="75">
        <f>IF(ISTEXT(R191),1,0)</f>
        <v>0</v>
      </c>
    </row>
    <row r="192" spans="1:20" ht="18.75" customHeight="1" hidden="1">
      <c r="A192" s="93" t="s">
        <v>4</v>
      </c>
      <c r="B192" s="73">
        <f>IF(C192="","",VLOOKUP(C192,$BI$3:$BJ$15,2,FALSE))</f>
      </c>
      <c r="C192" s="245"/>
      <c r="D192" s="246"/>
      <c r="E192" s="246"/>
      <c r="F192" s="246"/>
      <c r="G192" s="246"/>
      <c r="H192" s="247"/>
      <c r="I192" s="94"/>
      <c r="J192" s="93" t="s">
        <v>4</v>
      </c>
      <c r="K192" s="73">
        <f>IF(L192="","",VLOOKUP(L192,$BI$3:$BJ$15,2,FALSE))</f>
      </c>
      <c r="L192" s="245"/>
      <c r="M192" s="246"/>
      <c r="N192" s="246"/>
      <c r="O192" s="246"/>
      <c r="P192" s="246"/>
      <c r="Q192" s="247"/>
      <c r="R192" s="94"/>
      <c r="S192" s="75">
        <f>IF(ISTEXT(I192),1,0)</f>
        <v>0</v>
      </c>
      <c r="T192" s="75">
        <f>IF(ISTEXT(R192),1,0)</f>
        <v>0</v>
      </c>
    </row>
    <row r="193" spans="1:20" ht="18.75" customHeight="1" hidden="1">
      <c r="A193" s="93" t="s">
        <v>5</v>
      </c>
      <c r="B193" s="73">
        <f>IF(C193="","",VLOOKUP(C193,$BI$3:$BJ$15,2,FALSE))</f>
      </c>
      <c r="C193" s="245"/>
      <c r="D193" s="246"/>
      <c r="E193" s="246"/>
      <c r="F193" s="246"/>
      <c r="G193" s="246"/>
      <c r="H193" s="247"/>
      <c r="I193" s="94"/>
      <c r="J193" s="93" t="s">
        <v>5</v>
      </c>
      <c r="K193" s="73">
        <f>IF(L193="","",VLOOKUP(L193,$BI$3:$BJ$15,2,FALSE))</f>
      </c>
      <c r="L193" s="245"/>
      <c r="M193" s="246"/>
      <c r="N193" s="246"/>
      <c r="O193" s="246"/>
      <c r="P193" s="246"/>
      <c r="Q193" s="247"/>
      <c r="R193" s="94"/>
      <c r="S193" s="75">
        <f>IF(ISTEXT(I193),1,0)</f>
        <v>0</v>
      </c>
      <c r="T193" s="75">
        <f>IF(ISTEXT(R193),1,0)</f>
        <v>0</v>
      </c>
    </row>
    <row r="194" spans="1:20" ht="18.75" customHeight="1" hidden="1" thickBot="1">
      <c r="A194" s="95" t="s">
        <v>6</v>
      </c>
      <c r="B194" s="97">
        <f>IF(C194="","",VLOOKUP(C194,$BI$3:$BJ$15,2,FALSE))</f>
      </c>
      <c r="C194" s="248"/>
      <c r="D194" s="249"/>
      <c r="E194" s="249"/>
      <c r="F194" s="249"/>
      <c r="G194" s="249"/>
      <c r="H194" s="250"/>
      <c r="I194" s="96"/>
      <c r="J194" s="95" t="s">
        <v>6</v>
      </c>
      <c r="K194" s="97">
        <f>IF(L194="","",VLOOKUP(L194,$BI$3:$BJ$15,2,FALSE))</f>
      </c>
      <c r="L194" s="256"/>
      <c r="M194" s="257"/>
      <c r="N194" s="257"/>
      <c r="O194" s="257"/>
      <c r="P194" s="257"/>
      <c r="Q194" s="258"/>
      <c r="R194" s="96"/>
      <c r="S194" s="75">
        <f>IF(ISTEXT(I194),1,0)</f>
        <v>0</v>
      </c>
      <c r="T194" s="75">
        <f>IF(ISTEXT(R194),1,0)</f>
        <v>0</v>
      </c>
    </row>
    <row r="195" ht="9.75" customHeight="1" hidden="1" thickBot="1"/>
    <row r="196" spans="1:20" ht="24.75" customHeight="1" hidden="1" thickBot="1" thickTop="1">
      <c r="A196" s="251" t="str">
        <f>IF(SUM(R191:R194)&gt;0,"Classement Final : ","Classement 1er jour : ")</f>
        <v>Classement 1er jour : </v>
      </c>
      <c r="B196" s="252"/>
      <c r="C196" s="253"/>
      <c r="D196" s="12">
        <f>IF(COUNT(I191:I194)&lt;3,"",VLOOKUP(F189,'Cl.J1+Gén.'!$Z$11:$AV$36,23,FALSE))</f>
      </c>
      <c r="E196" s="254" t="str">
        <f>IF(SUM(R191:R194)&gt;0,"Total des 2 Tours : ","Total 1er Tour : ")</f>
        <v>Total 1er Tour : </v>
      </c>
      <c r="F196" s="255"/>
      <c r="G196" s="125">
        <f>IF(OR(I196="DIS",R196="DIS"),"DIS",I196+R196)</f>
        <v>0</v>
      </c>
      <c r="H196" s="126"/>
      <c r="I196" s="78">
        <f>IF(S196&gt;1,"DIS",IF(S196=1,SUM(I191:I194),IF(COUNT(I191:I194)&lt;4,SUM(I191:I194),SUM(I191:I194)-MAX(I191:I194))))</f>
        <v>0</v>
      </c>
      <c r="J196" s="43"/>
      <c r="K196" s="24"/>
      <c r="L196" s="24"/>
      <c r="M196" s="24"/>
      <c r="N196" s="24"/>
      <c r="O196" s="24"/>
      <c r="P196" s="24"/>
      <c r="Q196" s="127"/>
      <c r="R196" s="78">
        <f>IF(T196&gt;1,"DIS",IF(T196=1,SUM(R191:R194),IF(COUNT(R191:R194)&lt;$R$2,SUM(R191:R194),SUM(R191:R194)-MAX(R191:R194))))</f>
        <v>0</v>
      </c>
      <c r="S196" s="136">
        <f>SUM(S191:S194)</f>
        <v>0</v>
      </c>
      <c r="T196" s="15">
        <f>SUM(T191:T194)</f>
        <v>0</v>
      </c>
    </row>
    <row r="197" spans="1:17" ht="20.25" customHeight="1" hidden="1" thickBot="1" thickTop="1">
      <c r="A197" s="16"/>
      <c r="B197" s="15"/>
      <c r="C197" s="15"/>
      <c r="D197" s="15"/>
      <c r="E197" s="15"/>
      <c r="F197" s="15"/>
      <c r="G197" s="15"/>
      <c r="H197" s="15"/>
      <c r="J197" s="16"/>
      <c r="K197" s="15"/>
      <c r="L197" s="15"/>
      <c r="M197" s="15"/>
      <c r="N197" s="15"/>
      <c r="O197" s="15"/>
      <c r="P197" s="15"/>
      <c r="Q197" s="15"/>
    </row>
    <row r="198" spans="1:19" ht="18.75" customHeight="1" hidden="1">
      <c r="A198" s="122"/>
      <c r="B198" s="124"/>
      <c r="C198" s="243" t="s">
        <v>41</v>
      </c>
      <c r="D198" s="244"/>
      <c r="E198" s="244"/>
      <c r="F198" s="119">
        <f>Prépa!D53</f>
        <v>0</v>
      </c>
      <c r="G198" s="120"/>
      <c r="H198" s="120"/>
      <c r="I198" s="123">
        <f>I205</f>
        <v>0</v>
      </c>
      <c r="J198" s="124"/>
      <c r="K198" s="124" t="s">
        <v>15</v>
      </c>
      <c r="L198" s="243" t="s">
        <v>41</v>
      </c>
      <c r="M198" s="244"/>
      <c r="N198" s="244"/>
      <c r="O198" s="119">
        <f>Prépa!L53</f>
        <v>0</v>
      </c>
      <c r="P198" s="120" t="s">
        <v>33</v>
      </c>
      <c r="Q198" s="120"/>
      <c r="R198" s="121">
        <f>R205</f>
        <v>0</v>
      </c>
      <c r="S198" s="6"/>
    </row>
    <row r="199" spans="1:20" ht="18.75" customHeight="1" hidden="1">
      <c r="A199" s="93"/>
      <c r="B199" s="129" t="s">
        <v>15</v>
      </c>
      <c r="C199" s="130" t="s">
        <v>47</v>
      </c>
      <c r="D199" s="131"/>
      <c r="E199" s="131"/>
      <c r="F199" s="131"/>
      <c r="G199" s="131"/>
      <c r="H199" s="132"/>
      <c r="I199" s="133" t="s">
        <v>34</v>
      </c>
      <c r="J199" s="134"/>
      <c r="K199" s="129" t="s">
        <v>15</v>
      </c>
      <c r="L199" s="259" t="s">
        <v>48</v>
      </c>
      <c r="M199" s="260"/>
      <c r="N199" s="260"/>
      <c r="O199" s="260"/>
      <c r="P199" s="260"/>
      <c r="Q199" s="261"/>
      <c r="R199" s="133" t="s">
        <v>49</v>
      </c>
      <c r="S199" s="135" t="s">
        <v>14</v>
      </c>
      <c r="T199" s="135" t="s">
        <v>14</v>
      </c>
    </row>
    <row r="200" spans="1:20" ht="18.75" customHeight="1" hidden="1">
      <c r="A200" s="93" t="s">
        <v>3</v>
      </c>
      <c r="B200" s="73">
        <f>IF(C200="","",VLOOKUP(C200,$BK$3:$BL$15,2,FALSE))</f>
      </c>
      <c r="C200" s="245"/>
      <c r="D200" s="246"/>
      <c r="E200" s="246"/>
      <c r="F200" s="246"/>
      <c r="G200" s="246"/>
      <c r="H200" s="247"/>
      <c r="I200" s="94"/>
      <c r="J200" s="93" t="s">
        <v>3</v>
      </c>
      <c r="K200" s="73">
        <f>IF(L200="","",VLOOKUP(L200,$BK$3:$BL$15,2,FALSE))</f>
      </c>
      <c r="L200" s="245"/>
      <c r="M200" s="246"/>
      <c r="N200" s="246"/>
      <c r="O200" s="246"/>
      <c r="P200" s="246"/>
      <c r="Q200" s="247"/>
      <c r="R200" s="94"/>
      <c r="S200" s="75">
        <f>IF(ISTEXT(I200),1,0)</f>
        <v>0</v>
      </c>
      <c r="T200" s="75">
        <f>IF(ISTEXT(R200),1,0)</f>
        <v>0</v>
      </c>
    </row>
    <row r="201" spans="1:20" ht="18.75" customHeight="1" hidden="1">
      <c r="A201" s="93" t="s">
        <v>4</v>
      </c>
      <c r="B201" s="73">
        <f>IF(C201="","",VLOOKUP(C201,$BK$3:$BL$15,2,FALSE))</f>
      </c>
      <c r="C201" s="245"/>
      <c r="D201" s="246"/>
      <c r="E201" s="246"/>
      <c r="F201" s="246"/>
      <c r="G201" s="246"/>
      <c r="H201" s="247"/>
      <c r="I201" s="94"/>
      <c r="J201" s="93" t="s">
        <v>4</v>
      </c>
      <c r="K201" s="73">
        <f>IF(L201="","",VLOOKUP(L201,$BK$3:$BL$15,2,FALSE))</f>
      </c>
      <c r="L201" s="245"/>
      <c r="M201" s="246"/>
      <c r="N201" s="246"/>
      <c r="O201" s="246"/>
      <c r="P201" s="246"/>
      <c r="Q201" s="247"/>
      <c r="R201" s="94"/>
      <c r="S201" s="75">
        <f>IF(ISTEXT(I201),1,0)</f>
        <v>0</v>
      </c>
      <c r="T201" s="75">
        <f>IF(ISTEXT(R201),1,0)</f>
        <v>0</v>
      </c>
    </row>
    <row r="202" spans="1:20" ht="18.75" customHeight="1" hidden="1">
      <c r="A202" s="93" t="s">
        <v>5</v>
      </c>
      <c r="B202" s="73">
        <f>IF(C202="","",VLOOKUP(C202,$BK$3:$BL$15,2,FALSE))</f>
      </c>
      <c r="C202" s="245"/>
      <c r="D202" s="246"/>
      <c r="E202" s="246"/>
      <c r="F202" s="246"/>
      <c r="G202" s="246"/>
      <c r="H202" s="247"/>
      <c r="I202" s="94"/>
      <c r="J202" s="93" t="s">
        <v>5</v>
      </c>
      <c r="K202" s="73">
        <f>IF(L202="","",VLOOKUP(L202,$BK$3:$BL$15,2,FALSE))</f>
      </c>
      <c r="L202" s="245"/>
      <c r="M202" s="246"/>
      <c r="N202" s="246"/>
      <c r="O202" s="246"/>
      <c r="P202" s="246"/>
      <c r="Q202" s="247"/>
      <c r="R202" s="94"/>
      <c r="S202" s="75">
        <f>IF(ISTEXT(I202),1,0)</f>
        <v>0</v>
      </c>
      <c r="T202" s="75">
        <f>IF(ISTEXT(R202),1,0)</f>
        <v>0</v>
      </c>
    </row>
    <row r="203" spans="1:20" ht="18.75" customHeight="1" hidden="1" thickBot="1">
      <c r="A203" s="95" t="s">
        <v>6</v>
      </c>
      <c r="B203" s="97">
        <f>IF(C203="","",VLOOKUP(C203,$BK$3:$BL$15,2,FALSE))</f>
      </c>
      <c r="C203" s="248"/>
      <c r="D203" s="249"/>
      <c r="E203" s="249"/>
      <c r="F203" s="249"/>
      <c r="G203" s="249"/>
      <c r="H203" s="250"/>
      <c r="I203" s="96"/>
      <c r="J203" s="95" t="s">
        <v>6</v>
      </c>
      <c r="K203" s="97">
        <f>IF(L203="","",VLOOKUP(L203,$BK$3:$BL$15,2,FALSE))</f>
      </c>
      <c r="L203" s="256"/>
      <c r="M203" s="257"/>
      <c r="N203" s="257"/>
      <c r="O203" s="257"/>
      <c r="P203" s="257"/>
      <c r="Q203" s="258"/>
      <c r="R203" s="96"/>
      <c r="S203" s="75">
        <f>IF(ISTEXT(I203),1,0)</f>
        <v>0</v>
      </c>
      <c r="T203" s="75">
        <f>IF(ISTEXT(R203),1,0)</f>
        <v>0</v>
      </c>
    </row>
    <row r="204" ht="9.75" customHeight="1" hidden="1" thickBot="1"/>
    <row r="205" spans="1:20" ht="24.75" customHeight="1" hidden="1" thickBot="1" thickTop="1">
      <c r="A205" s="251" t="str">
        <f>IF(SUM(R200:R203)&gt;0,"Classement Final : ","Classement 1er jour : ")</f>
        <v>Classement 1er jour : </v>
      </c>
      <c r="B205" s="252"/>
      <c r="C205" s="253"/>
      <c r="D205" s="12">
        <f>IF(COUNT(I200:I203)&lt;3,"",VLOOKUP(F198,'Cl.J1+Gén.'!$Z$11:$AV$36,23,FALSE))</f>
      </c>
      <c r="E205" s="254" t="str">
        <f>IF(SUM(R200:R203)&gt;0,"Total des 2 Tours : ","Total 1er Tour : ")</f>
        <v>Total 1er Tour : </v>
      </c>
      <c r="F205" s="255"/>
      <c r="G205" s="125">
        <f>IF(OR(I205="DIS",R205="DIS"),"DIS",I205+R205)</f>
        <v>0</v>
      </c>
      <c r="H205" s="126"/>
      <c r="I205" s="78">
        <f>IF(S205&gt;1,"DIS",IF(S205=1,SUM(I200:I203),IF(COUNT(I200:I203)&lt;4,SUM(I200:I203),SUM(I200:I203)-MAX(I200:I203))))</f>
        <v>0</v>
      </c>
      <c r="J205" s="43"/>
      <c r="K205" s="24"/>
      <c r="L205" s="24"/>
      <c r="M205" s="24"/>
      <c r="N205" s="24"/>
      <c r="O205" s="24"/>
      <c r="P205" s="24"/>
      <c r="Q205" s="127"/>
      <c r="R205" s="78">
        <f>IF(T205&gt;1,"DIS",IF(T205=1,SUM(R200:R203),IF(COUNT(R200:R203)&lt;$R$2,SUM(R200:R203),SUM(R200:R203)-MAX(R200:R203))))</f>
        <v>0</v>
      </c>
      <c r="S205" s="136">
        <f>SUM(S200:S203)</f>
        <v>0</v>
      </c>
      <c r="T205" s="15">
        <f>SUM(T200:T203)</f>
        <v>0</v>
      </c>
    </row>
    <row r="206" spans="1:17" ht="20.25" customHeight="1" hidden="1" thickBot="1" thickTop="1">
      <c r="A206" s="16"/>
      <c r="B206" s="15"/>
      <c r="C206" s="15"/>
      <c r="D206" s="15"/>
      <c r="E206" s="15"/>
      <c r="F206" s="15"/>
      <c r="G206" s="15"/>
      <c r="H206" s="15"/>
      <c r="J206" s="16"/>
      <c r="K206" s="15"/>
      <c r="L206" s="15"/>
      <c r="M206" s="15"/>
      <c r="N206" s="15"/>
      <c r="O206" s="15"/>
      <c r="P206" s="15"/>
      <c r="Q206" s="15"/>
    </row>
    <row r="207" spans="1:19" ht="18.75" customHeight="1" hidden="1">
      <c r="A207" s="122"/>
      <c r="B207" s="124"/>
      <c r="C207" s="243" t="s">
        <v>41</v>
      </c>
      <c r="D207" s="244"/>
      <c r="E207" s="244"/>
      <c r="F207" s="119">
        <f>Prépa!D55</f>
        <v>0</v>
      </c>
      <c r="G207" s="120"/>
      <c r="H207" s="120"/>
      <c r="I207" s="123"/>
      <c r="J207" s="124"/>
      <c r="K207" s="124"/>
      <c r="L207" s="243"/>
      <c r="M207" s="244"/>
      <c r="N207" s="244"/>
      <c r="O207" s="119"/>
      <c r="P207" s="120"/>
      <c r="Q207" s="120"/>
      <c r="R207" s="121"/>
      <c r="S207" s="6"/>
    </row>
    <row r="208" spans="1:20" ht="18.75" customHeight="1" hidden="1">
      <c r="A208" s="93"/>
      <c r="B208" s="129" t="s">
        <v>15</v>
      </c>
      <c r="C208" s="130" t="s">
        <v>47</v>
      </c>
      <c r="D208" s="131"/>
      <c r="E208" s="131"/>
      <c r="F208" s="131"/>
      <c r="G208" s="131"/>
      <c r="H208" s="132"/>
      <c r="I208" s="133" t="s">
        <v>34</v>
      </c>
      <c r="J208" s="134"/>
      <c r="K208" s="129" t="s">
        <v>15</v>
      </c>
      <c r="L208" s="259" t="s">
        <v>48</v>
      </c>
      <c r="M208" s="260"/>
      <c r="N208" s="260"/>
      <c r="O208" s="260"/>
      <c r="P208" s="260"/>
      <c r="Q208" s="261"/>
      <c r="R208" s="133" t="s">
        <v>49</v>
      </c>
      <c r="S208" s="135" t="s">
        <v>14</v>
      </c>
      <c r="T208" s="135" t="s">
        <v>14</v>
      </c>
    </row>
    <row r="209" spans="1:20" ht="18.75" customHeight="1" hidden="1">
      <c r="A209" s="93" t="s">
        <v>3</v>
      </c>
      <c r="B209" s="73">
        <f>IF(C209="","",VLOOKUP(C209,$BM$3:$BN$15,2,FALSE))</f>
      </c>
      <c r="C209" s="245"/>
      <c r="D209" s="246"/>
      <c r="E209" s="246"/>
      <c r="F209" s="246"/>
      <c r="G209" s="246"/>
      <c r="H209" s="247"/>
      <c r="I209" s="94"/>
      <c r="J209" s="93" t="s">
        <v>3</v>
      </c>
      <c r="K209" s="73">
        <f>IF(L209="","",VLOOKUP(L209,$BM$3:$BN$15,2,FALSE))</f>
      </c>
      <c r="L209" s="245"/>
      <c r="M209" s="246"/>
      <c r="N209" s="246"/>
      <c r="O209" s="246"/>
      <c r="P209" s="246"/>
      <c r="Q209" s="247"/>
      <c r="R209" s="94"/>
      <c r="S209" s="75">
        <f>IF(ISTEXT(I209),1,0)</f>
        <v>0</v>
      </c>
      <c r="T209" s="75">
        <f>IF(ISTEXT(R209),1,0)</f>
        <v>0</v>
      </c>
    </row>
    <row r="210" spans="1:20" ht="18.75" customHeight="1" hidden="1">
      <c r="A210" s="93" t="s">
        <v>4</v>
      </c>
      <c r="B210" s="73">
        <f>IF(C210="","",VLOOKUP(C210,$BM$3:$BN$15,2,FALSE))</f>
      </c>
      <c r="C210" s="245"/>
      <c r="D210" s="246"/>
      <c r="E210" s="246"/>
      <c r="F210" s="246"/>
      <c r="G210" s="246"/>
      <c r="H210" s="247"/>
      <c r="I210" s="94"/>
      <c r="J210" s="93" t="s">
        <v>4</v>
      </c>
      <c r="K210" s="73">
        <f>IF(L210="","",VLOOKUP(L210,$BM$3:$BN$15,2,FALSE))</f>
      </c>
      <c r="L210" s="245"/>
      <c r="M210" s="246"/>
      <c r="N210" s="246"/>
      <c r="O210" s="246"/>
      <c r="P210" s="246"/>
      <c r="Q210" s="247"/>
      <c r="R210" s="94"/>
      <c r="S210" s="75">
        <f>IF(ISTEXT(I210),1,0)</f>
        <v>0</v>
      </c>
      <c r="T210" s="75">
        <f>IF(ISTEXT(R210),1,0)</f>
        <v>0</v>
      </c>
    </row>
    <row r="211" spans="1:20" ht="18.75" customHeight="1" hidden="1">
      <c r="A211" s="93" t="s">
        <v>5</v>
      </c>
      <c r="B211" s="73">
        <f>IF(C211="","",VLOOKUP(C211,$BM$3:$BN$15,2,FALSE))</f>
      </c>
      <c r="C211" s="245"/>
      <c r="D211" s="246"/>
      <c r="E211" s="246"/>
      <c r="F211" s="246"/>
      <c r="G211" s="246"/>
      <c r="H211" s="247"/>
      <c r="I211" s="94"/>
      <c r="J211" s="93" t="s">
        <v>5</v>
      </c>
      <c r="K211" s="73">
        <f>IF(L211="","",VLOOKUP(L211,$BM$3:$BN$15,2,FALSE))</f>
      </c>
      <c r="L211" s="245"/>
      <c r="M211" s="246"/>
      <c r="N211" s="246"/>
      <c r="O211" s="246"/>
      <c r="P211" s="246"/>
      <c r="Q211" s="247"/>
      <c r="R211" s="94"/>
      <c r="S211" s="75">
        <f>IF(ISTEXT(I211),1,0)</f>
        <v>0</v>
      </c>
      <c r="T211" s="75">
        <f>IF(ISTEXT(R211),1,0)</f>
        <v>0</v>
      </c>
    </row>
    <row r="212" spans="1:20" ht="18.75" customHeight="1" hidden="1" thickBot="1">
      <c r="A212" s="95" t="s">
        <v>6</v>
      </c>
      <c r="B212" s="97">
        <f>IF(C212="","",VLOOKUP(C212,$BM$3:$BN$15,2,FALSE))</f>
      </c>
      <c r="C212" s="248"/>
      <c r="D212" s="249"/>
      <c r="E212" s="249"/>
      <c r="F212" s="249"/>
      <c r="G212" s="249"/>
      <c r="H212" s="250"/>
      <c r="I212" s="96"/>
      <c r="J212" s="95" t="s">
        <v>6</v>
      </c>
      <c r="K212" s="97">
        <f>IF(L212="","",VLOOKUP(L212,$BM$3:$BN$15,2,FALSE))</f>
      </c>
      <c r="L212" s="256"/>
      <c r="M212" s="257"/>
      <c r="N212" s="257"/>
      <c r="O212" s="257"/>
      <c r="P212" s="257"/>
      <c r="Q212" s="258"/>
      <c r="R212" s="96"/>
      <c r="S212" s="75">
        <f>IF(ISTEXT(I212),1,0)</f>
        <v>0</v>
      </c>
      <c r="T212" s="75">
        <f>IF(ISTEXT(R212),1,0)</f>
        <v>0</v>
      </c>
    </row>
    <row r="213" ht="9.75" customHeight="1" hidden="1" thickBot="1"/>
    <row r="214" spans="1:20" ht="24.75" customHeight="1" hidden="1" thickBot="1" thickTop="1">
      <c r="A214" s="251" t="str">
        <f>IF(SUM(R209:R212)&gt;0,"Classement Final : ","Classement 1er jour : ")</f>
        <v>Classement 1er jour : </v>
      </c>
      <c r="B214" s="252"/>
      <c r="C214" s="253"/>
      <c r="D214" s="12">
        <f>IF(COUNT(I209:I212)&lt;3,"",VLOOKUP(F207,'Cl.J1+Gén.'!$Z$11:$AV$36,23,FALSE))</f>
      </c>
      <c r="E214" s="254" t="str">
        <f>IF(SUM(R209:R212)&gt;0,"Total des 2 Tours : ","Total 1er Tour : ")</f>
        <v>Total 1er Tour : </v>
      </c>
      <c r="F214" s="255"/>
      <c r="G214" s="125">
        <f>IF(OR(I214="DIS",R214="DIS"),"DIS",I214+R214)</f>
        <v>0</v>
      </c>
      <c r="H214" s="126"/>
      <c r="I214" s="78">
        <f>IF(S214&gt;1,"DIS",IF(S214=1,SUM(I209:I212),IF(COUNT(I209:I212)&lt;4,SUM(I209:I212),SUM(I209:I212)-MAX(I209:I212))))</f>
        <v>0</v>
      </c>
      <c r="J214" s="43"/>
      <c r="K214" s="24"/>
      <c r="L214" s="24"/>
      <c r="M214" s="24"/>
      <c r="N214" s="24"/>
      <c r="O214" s="24"/>
      <c r="P214" s="24"/>
      <c r="Q214" s="127"/>
      <c r="R214" s="78">
        <f>IF(T214&gt;1,"DIS",IF(T214=1,SUM(R209:R212),IF(COUNT(R209:R212)&lt;$R$2,SUM(R209:R212),SUM(R209:R212)-MAX(R209:R212))))</f>
        <v>0</v>
      </c>
      <c r="S214" s="136">
        <f>SUM(S209:S212)</f>
        <v>0</v>
      </c>
      <c r="T214" s="15">
        <f>SUM(T209:T212)</f>
        <v>0</v>
      </c>
    </row>
    <row r="215" spans="1:17" ht="20.25" customHeight="1" hidden="1" thickBot="1" thickTop="1">
      <c r="A215" s="16"/>
      <c r="B215" s="15"/>
      <c r="C215" s="15"/>
      <c r="D215" s="15"/>
      <c r="E215" s="15"/>
      <c r="F215" s="15"/>
      <c r="G215" s="15"/>
      <c r="H215" s="15"/>
      <c r="J215" s="16"/>
      <c r="K215" s="15"/>
      <c r="L215" s="15"/>
      <c r="M215" s="15"/>
      <c r="N215" s="15"/>
      <c r="O215" s="15"/>
      <c r="P215" s="15"/>
      <c r="Q215" s="15"/>
    </row>
    <row r="216" spans="1:19" ht="18.75" customHeight="1" hidden="1">
      <c r="A216" s="122"/>
      <c r="B216" s="124"/>
      <c r="C216" s="243" t="s">
        <v>41</v>
      </c>
      <c r="D216" s="244"/>
      <c r="E216" s="244"/>
      <c r="F216" s="119">
        <f>Prépa!D57</f>
        <v>0</v>
      </c>
      <c r="G216" s="120"/>
      <c r="H216" s="120"/>
      <c r="I216" s="123"/>
      <c r="J216" s="124"/>
      <c r="K216" s="124"/>
      <c r="L216" s="243"/>
      <c r="M216" s="244"/>
      <c r="N216" s="244"/>
      <c r="O216" s="119"/>
      <c r="P216" s="120"/>
      <c r="Q216" s="120"/>
      <c r="R216" s="121"/>
      <c r="S216" s="6"/>
    </row>
    <row r="217" spans="1:20" ht="18.75" customHeight="1" hidden="1">
      <c r="A217" s="93"/>
      <c r="B217" s="129" t="s">
        <v>15</v>
      </c>
      <c r="C217" s="130" t="s">
        <v>47</v>
      </c>
      <c r="D217" s="131"/>
      <c r="E217" s="131"/>
      <c r="F217" s="131"/>
      <c r="G217" s="131"/>
      <c r="H217" s="132"/>
      <c r="I217" s="133" t="s">
        <v>34</v>
      </c>
      <c r="J217" s="134"/>
      <c r="K217" s="129" t="s">
        <v>15</v>
      </c>
      <c r="L217" s="259" t="s">
        <v>48</v>
      </c>
      <c r="M217" s="260"/>
      <c r="N217" s="260"/>
      <c r="O217" s="260"/>
      <c r="P217" s="260"/>
      <c r="Q217" s="261"/>
      <c r="R217" s="133" t="s">
        <v>49</v>
      </c>
      <c r="S217" s="135" t="s">
        <v>14</v>
      </c>
      <c r="T217" s="135" t="s">
        <v>14</v>
      </c>
    </row>
    <row r="218" spans="1:20" ht="18.75" customHeight="1" hidden="1">
      <c r="A218" s="93" t="s">
        <v>3</v>
      </c>
      <c r="B218" s="73">
        <f>IF(C218="","",VLOOKUP(C218,$BO$3:$BP$15,2,FALSE))</f>
      </c>
      <c r="C218" s="245"/>
      <c r="D218" s="246"/>
      <c r="E218" s="246"/>
      <c r="F218" s="246"/>
      <c r="G218" s="246"/>
      <c r="H218" s="247"/>
      <c r="I218" s="94"/>
      <c r="J218" s="93" t="s">
        <v>3</v>
      </c>
      <c r="K218" s="73">
        <f>IF(L218="","",VLOOKUP(L218,$BO$3:$BP$15,2,FALSE))</f>
      </c>
      <c r="L218" s="245"/>
      <c r="M218" s="246"/>
      <c r="N218" s="246"/>
      <c r="O218" s="246"/>
      <c r="P218" s="246"/>
      <c r="Q218" s="247"/>
      <c r="R218" s="94"/>
      <c r="S218" s="75">
        <f>IF(ISTEXT(I218),1,0)</f>
        <v>0</v>
      </c>
      <c r="T218" s="75">
        <f>IF(ISTEXT(R218),1,0)</f>
        <v>0</v>
      </c>
    </row>
    <row r="219" spans="1:20" ht="18.75" customHeight="1" hidden="1">
      <c r="A219" s="93" t="s">
        <v>4</v>
      </c>
      <c r="B219" s="73">
        <f>IF(C219="","",VLOOKUP(C219,$BO$3:$BP$15,2,FALSE))</f>
      </c>
      <c r="C219" s="245"/>
      <c r="D219" s="246"/>
      <c r="E219" s="246"/>
      <c r="F219" s="246"/>
      <c r="G219" s="246"/>
      <c r="H219" s="247"/>
      <c r="I219" s="94"/>
      <c r="J219" s="93" t="s">
        <v>4</v>
      </c>
      <c r="K219" s="73">
        <f>IF(L219="","",VLOOKUP(L219,$BO$3:$BP$15,2,FALSE))</f>
      </c>
      <c r="L219" s="245"/>
      <c r="M219" s="246"/>
      <c r="N219" s="246"/>
      <c r="O219" s="246"/>
      <c r="P219" s="246"/>
      <c r="Q219" s="247"/>
      <c r="R219" s="94"/>
      <c r="S219" s="75">
        <f>IF(ISTEXT(I219),1,0)</f>
        <v>0</v>
      </c>
      <c r="T219" s="75">
        <f>IF(ISTEXT(R219),1,0)</f>
        <v>0</v>
      </c>
    </row>
    <row r="220" spans="1:20" ht="18.75" customHeight="1" hidden="1">
      <c r="A220" s="93" t="s">
        <v>5</v>
      </c>
      <c r="B220" s="73">
        <f>IF(C220="","",VLOOKUP(C220,$BO$3:$BP$15,2,FALSE))</f>
      </c>
      <c r="C220" s="245"/>
      <c r="D220" s="246"/>
      <c r="E220" s="246"/>
      <c r="F220" s="246"/>
      <c r="G220" s="246"/>
      <c r="H220" s="247"/>
      <c r="I220" s="94"/>
      <c r="J220" s="93" t="s">
        <v>5</v>
      </c>
      <c r="K220" s="73">
        <f>IF(L220="","",VLOOKUP(L220,$BO$3:$BP$15,2,FALSE))</f>
      </c>
      <c r="L220" s="245"/>
      <c r="M220" s="246"/>
      <c r="N220" s="246"/>
      <c r="O220" s="246"/>
      <c r="P220" s="246"/>
      <c r="Q220" s="247"/>
      <c r="R220" s="94"/>
      <c r="S220" s="75">
        <f>IF(ISTEXT(I220),1,0)</f>
        <v>0</v>
      </c>
      <c r="T220" s="75">
        <f>IF(ISTEXT(R220),1,0)</f>
        <v>0</v>
      </c>
    </row>
    <row r="221" spans="1:20" ht="18.75" customHeight="1" hidden="1" thickBot="1">
      <c r="A221" s="95" t="s">
        <v>6</v>
      </c>
      <c r="B221" s="97">
        <f>IF(C221="","",VLOOKUP(C221,$BO$3:$BP$15,2,FALSE))</f>
      </c>
      <c r="C221" s="248"/>
      <c r="D221" s="249"/>
      <c r="E221" s="249"/>
      <c r="F221" s="249"/>
      <c r="G221" s="249"/>
      <c r="H221" s="250"/>
      <c r="I221" s="96"/>
      <c r="J221" s="95" t="s">
        <v>6</v>
      </c>
      <c r="K221" s="97">
        <f>IF(L221="","",VLOOKUP(L221,$BO$3:$BP$15,2,FALSE))</f>
      </c>
      <c r="L221" s="256"/>
      <c r="M221" s="257"/>
      <c r="N221" s="257"/>
      <c r="O221" s="257"/>
      <c r="P221" s="257"/>
      <c r="Q221" s="258"/>
      <c r="R221" s="96"/>
      <c r="S221" s="75">
        <f>IF(ISTEXT(I221),1,0)</f>
        <v>0</v>
      </c>
      <c r="T221" s="75">
        <f>IF(ISTEXT(R221),1,0)</f>
        <v>0</v>
      </c>
    </row>
    <row r="222" ht="9.75" customHeight="1" hidden="1" thickBot="1"/>
    <row r="223" spans="1:20" ht="24.75" customHeight="1" hidden="1" thickBot="1" thickTop="1">
      <c r="A223" s="251" t="str">
        <f>IF(SUM(R218:R221)&gt;0,"Classement Final : ","Classement 1er jour : ")</f>
        <v>Classement 1er jour : </v>
      </c>
      <c r="B223" s="252"/>
      <c r="C223" s="253"/>
      <c r="D223" s="12">
        <f>IF(COUNT(I218:I221)&lt;3,"",VLOOKUP(F216,'Cl.J1+Gén.'!$Z$11:$AV$36,23,FALSE))</f>
      </c>
      <c r="E223" s="254" t="str">
        <f>IF(SUM(R218:R221)&gt;0,"Total des 2 Tours : ","Total 1er Tour : ")</f>
        <v>Total 1er Tour : </v>
      </c>
      <c r="F223" s="255"/>
      <c r="G223" s="125">
        <f>IF(OR(I223="DIS",R223="DIS"),"DIS",I223+R223)</f>
        <v>0</v>
      </c>
      <c r="H223" s="126"/>
      <c r="I223" s="78">
        <f>IF(S223&gt;1,"DIS",IF(S223=1,SUM(I218:I221),IF(COUNT(I218:I221)&lt;4,SUM(I218:I221),SUM(I218:I221)-MAX(I218:I221))))</f>
        <v>0</v>
      </c>
      <c r="J223" s="43"/>
      <c r="K223" s="24"/>
      <c r="L223" s="24"/>
      <c r="M223" s="24"/>
      <c r="N223" s="24"/>
      <c r="O223" s="24"/>
      <c r="P223" s="24"/>
      <c r="Q223" s="127"/>
      <c r="R223" s="78">
        <f>IF(T223&gt;1,"DIS",IF(T223=1,SUM(R218:R221),IF(COUNT(R218:R221)&lt;$R$2,SUM(R218:R221),SUM(R218:R221)-MAX(R218:R221))))</f>
        <v>0</v>
      </c>
      <c r="S223" s="136">
        <f>SUM(S218:S221)</f>
        <v>0</v>
      </c>
      <c r="T223" s="15">
        <f>SUM(T218:T221)</f>
        <v>0</v>
      </c>
    </row>
    <row r="224" spans="1:17" ht="20.25" customHeight="1" hidden="1" thickBot="1" thickTop="1">
      <c r="A224" s="16"/>
      <c r="B224" s="15"/>
      <c r="C224" s="15"/>
      <c r="D224" s="15"/>
      <c r="E224" s="15"/>
      <c r="F224" s="15"/>
      <c r="G224" s="15"/>
      <c r="H224" s="15"/>
      <c r="J224" s="16"/>
      <c r="K224" s="15"/>
      <c r="L224" s="15"/>
      <c r="M224" s="15"/>
      <c r="N224" s="15"/>
      <c r="O224" s="15"/>
      <c r="P224" s="15"/>
      <c r="Q224" s="15"/>
    </row>
    <row r="225" spans="1:19" ht="18.75" customHeight="1" hidden="1">
      <c r="A225" s="122"/>
      <c r="B225" s="124"/>
      <c r="C225" s="243" t="s">
        <v>41</v>
      </c>
      <c r="D225" s="244"/>
      <c r="E225" s="244"/>
      <c r="F225" s="119">
        <f>Prépa!D59</f>
        <v>0</v>
      </c>
      <c r="G225" s="120"/>
      <c r="H225" s="120"/>
      <c r="I225" s="123"/>
      <c r="J225" s="124"/>
      <c r="K225" s="124"/>
      <c r="L225" s="243"/>
      <c r="M225" s="244"/>
      <c r="N225" s="244"/>
      <c r="O225" s="119"/>
      <c r="P225" s="120"/>
      <c r="Q225" s="120"/>
      <c r="R225" s="121"/>
      <c r="S225" s="6"/>
    </row>
    <row r="226" spans="1:20" ht="18.75" customHeight="1" hidden="1">
      <c r="A226" s="93"/>
      <c r="B226" s="129" t="s">
        <v>15</v>
      </c>
      <c r="C226" s="130" t="s">
        <v>47</v>
      </c>
      <c r="D226" s="131"/>
      <c r="E226" s="131"/>
      <c r="F226" s="131"/>
      <c r="G226" s="131"/>
      <c r="H226" s="132"/>
      <c r="I226" s="133" t="s">
        <v>34</v>
      </c>
      <c r="J226" s="134"/>
      <c r="K226" s="129" t="s">
        <v>15</v>
      </c>
      <c r="L226" s="259" t="s">
        <v>48</v>
      </c>
      <c r="M226" s="260"/>
      <c r="N226" s="260"/>
      <c r="O226" s="260"/>
      <c r="P226" s="260"/>
      <c r="Q226" s="261"/>
      <c r="R226" s="133" t="s">
        <v>49</v>
      </c>
      <c r="S226" s="135" t="s">
        <v>14</v>
      </c>
      <c r="T226" s="135" t="s">
        <v>14</v>
      </c>
    </row>
    <row r="227" spans="1:20" ht="18.75" customHeight="1" hidden="1">
      <c r="A227" s="93" t="s">
        <v>3</v>
      </c>
      <c r="B227" s="73">
        <f>IF(C227="","",VLOOKUP(C227,$BQ$3:$BR$15,2,FALSE))</f>
      </c>
      <c r="C227" s="245"/>
      <c r="D227" s="246"/>
      <c r="E227" s="246"/>
      <c r="F227" s="246"/>
      <c r="G227" s="246"/>
      <c r="H227" s="247"/>
      <c r="I227" s="94"/>
      <c r="J227" s="93" t="s">
        <v>3</v>
      </c>
      <c r="K227" s="73">
        <f>IF(L227="","",VLOOKUP(L227,$BQ$3:$BR$15,2,FALSE))</f>
      </c>
      <c r="L227" s="245"/>
      <c r="M227" s="246"/>
      <c r="N227" s="246"/>
      <c r="O227" s="246"/>
      <c r="P227" s="246"/>
      <c r="Q227" s="247"/>
      <c r="R227" s="94"/>
      <c r="S227" s="75">
        <f>IF(ISTEXT(I227),1,0)</f>
        <v>0</v>
      </c>
      <c r="T227" s="75">
        <f>IF(ISTEXT(R227),1,0)</f>
        <v>0</v>
      </c>
    </row>
    <row r="228" spans="1:20" ht="18.75" customHeight="1" hidden="1">
      <c r="A228" s="93" t="s">
        <v>4</v>
      </c>
      <c r="B228" s="73">
        <f>IF(C228="","",VLOOKUP(C228,$BQ$3:$BR$15,2,FALSE))</f>
      </c>
      <c r="C228" s="245"/>
      <c r="D228" s="246"/>
      <c r="E228" s="246"/>
      <c r="F228" s="246"/>
      <c r="G228" s="246"/>
      <c r="H228" s="247"/>
      <c r="I228" s="94"/>
      <c r="J228" s="93" t="s">
        <v>4</v>
      </c>
      <c r="K228" s="73">
        <f>IF(L228="","",VLOOKUP(L228,$BQ$3:$BR$15,2,FALSE))</f>
      </c>
      <c r="L228" s="245"/>
      <c r="M228" s="246"/>
      <c r="N228" s="246"/>
      <c r="O228" s="246"/>
      <c r="P228" s="246"/>
      <c r="Q228" s="247"/>
      <c r="R228" s="94"/>
      <c r="S228" s="75">
        <f>IF(ISTEXT(I228),1,0)</f>
        <v>0</v>
      </c>
      <c r="T228" s="75">
        <f>IF(ISTEXT(R228),1,0)</f>
        <v>0</v>
      </c>
    </row>
    <row r="229" spans="1:20" ht="18.75" customHeight="1" hidden="1">
      <c r="A229" s="93" t="s">
        <v>5</v>
      </c>
      <c r="B229" s="73">
        <f>IF(C229="","",VLOOKUP(C229,$BQ$3:$BR$15,2,FALSE))</f>
      </c>
      <c r="C229" s="245"/>
      <c r="D229" s="246"/>
      <c r="E229" s="246"/>
      <c r="F229" s="246"/>
      <c r="G229" s="246"/>
      <c r="H229" s="247"/>
      <c r="I229" s="94"/>
      <c r="J229" s="93" t="s">
        <v>5</v>
      </c>
      <c r="K229" s="73">
        <f>IF(L229="","",VLOOKUP(L229,$BQ$3:$BR$15,2,FALSE))</f>
      </c>
      <c r="L229" s="245"/>
      <c r="M229" s="246"/>
      <c r="N229" s="246"/>
      <c r="O229" s="246"/>
      <c r="P229" s="246"/>
      <c r="Q229" s="247"/>
      <c r="R229" s="94"/>
      <c r="S229" s="75">
        <f>IF(ISTEXT(I229),1,0)</f>
        <v>0</v>
      </c>
      <c r="T229" s="75">
        <f>IF(ISTEXT(R229),1,0)</f>
        <v>0</v>
      </c>
    </row>
    <row r="230" spans="1:20" ht="18.75" customHeight="1" hidden="1" thickBot="1">
      <c r="A230" s="95" t="s">
        <v>6</v>
      </c>
      <c r="B230" s="97">
        <f>IF(C230="","",VLOOKUP(C230,$BQ$3:$BR$15,2,FALSE))</f>
      </c>
      <c r="C230" s="248"/>
      <c r="D230" s="249"/>
      <c r="E230" s="249"/>
      <c r="F230" s="249"/>
      <c r="G230" s="249"/>
      <c r="H230" s="250"/>
      <c r="I230" s="96"/>
      <c r="J230" s="95" t="s">
        <v>6</v>
      </c>
      <c r="K230" s="97">
        <f>IF(L230="","",VLOOKUP(L230,$BQ$3:$BR$15,2,FALSE))</f>
      </c>
      <c r="L230" s="256"/>
      <c r="M230" s="257"/>
      <c r="N230" s="257"/>
      <c r="O230" s="257"/>
      <c r="P230" s="257"/>
      <c r="Q230" s="258"/>
      <c r="R230" s="96"/>
      <c r="S230" s="75">
        <f>IF(ISTEXT(I230),1,0)</f>
        <v>0</v>
      </c>
      <c r="T230" s="75">
        <f>IF(ISTEXT(R230),1,0)</f>
        <v>0</v>
      </c>
    </row>
    <row r="231" ht="9.75" customHeight="1" hidden="1" thickBot="1"/>
    <row r="232" spans="1:20" ht="24.75" customHeight="1" hidden="1" thickBot="1" thickTop="1">
      <c r="A232" s="251" t="str">
        <f>IF(SUM(R227:R230)&gt;0,"Classement Final : ","Classement 1er jour : ")</f>
        <v>Classement 1er jour : </v>
      </c>
      <c r="B232" s="252"/>
      <c r="C232" s="253"/>
      <c r="D232" s="12">
        <f>IF(COUNT(I227:I230)&lt;3,"",VLOOKUP(F225,'Cl.J1+Gén.'!$Z$11:$AV$36,23,FALSE))</f>
      </c>
      <c r="E232" s="254" t="str">
        <f>IF(SUM(R227:R230)&gt;0,"Total des 2 Tours : ","Total 1er Tour : ")</f>
        <v>Total 1er Tour : </v>
      </c>
      <c r="F232" s="255"/>
      <c r="G232" s="125">
        <f>IF(OR(I232="DIS",R232="DIS"),"DIS",I232+R232)</f>
        <v>0</v>
      </c>
      <c r="H232" s="126"/>
      <c r="I232" s="78">
        <f>IF(S232&gt;1,"DIS",IF(S232=1,SUM(I227:I230),IF(COUNT(I227:I230)&lt;4,SUM(I227:I230),SUM(I227:I230)-MAX(I227:I230))))</f>
        <v>0</v>
      </c>
      <c r="J232" s="43"/>
      <c r="K232" s="24"/>
      <c r="L232" s="24"/>
      <c r="M232" s="24"/>
      <c r="N232" s="24"/>
      <c r="O232" s="24"/>
      <c r="P232" s="24"/>
      <c r="Q232" s="127"/>
      <c r="R232" s="78">
        <f>IF(T232&gt;1,"DIS",IF(T232=1,SUM(R227:R230),IF(COUNT(R227:R230)&lt;$R$2,SUM(R227:R230),SUM(R227:R230)-MAX(R227:R230))))</f>
        <v>0</v>
      </c>
      <c r="S232" s="136">
        <f>SUM(S227:S230)</f>
        <v>0</v>
      </c>
      <c r="T232" s="15">
        <f>SUM(T227:T230)</f>
        <v>0</v>
      </c>
    </row>
    <row r="233" spans="1:17" ht="20.25" customHeight="1" hidden="1" thickBot="1" thickTop="1">
      <c r="A233" s="16"/>
      <c r="B233" s="15"/>
      <c r="C233" s="15"/>
      <c r="D233" s="15"/>
      <c r="E233" s="15"/>
      <c r="F233" s="15"/>
      <c r="G233" s="15"/>
      <c r="H233" s="15"/>
      <c r="J233" s="16"/>
      <c r="K233" s="15"/>
      <c r="L233" s="15"/>
      <c r="M233" s="15"/>
      <c r="N233" s="15"/>
      <c r="O233" s="15"/>
      <c r="P233" s="15"/>
      <c r="Q233" s="15"/>
    </row>
    <row r="234" spans="1:19" ht="18.75" customHeight="1" hidden="1">
      <c r="A234" s="122"/>
      <c r="B234" s="124"/>
      <c r="C234" s="243" t="s">
        <v>41</v>
      </c>
      <c r="D234" s="244"/>
      <c r="E234" s="244"/>
      <c r="F234" s="119">
        <f>Prépa!D61</f>
        <v>0</v>
      </c>
      <c r="G234" s="120"/>
      <c r="H234" s="120"/>
      <c r="I234" s="123"/>
      <c r="J234" s="124"/>
      <c r="K234" s="124"/>
      <c r="L234" s="243"/>
      <c r="M234" s="244"/>
      <c r="N234" s="244"/>
      <c r="O234" s="119"/>
      <c r="P234" s="120"/>
      <c r="Q234" s="120"/>
      <c r="R234" s="121"/>
      <c r="S234" s="6"/>
    </row>
    <row r="235" spans="1:20" ht="18.75" customHeight="1" hidden="1">
      <c r="A235" s="93"/>
      <c r="B235" s="129" t="s">
        <v>15</v>
      </c>
      <c r="C235" s="130" t="s">
        <v>47</v>
      </c>
      <c r="D235" s="131"/>
      <c r="E235" s="131"/>
      <c r="F235" s="131"/>
      <c r="G235" s="131"/>
      <c r="H235" s="132"/>
      <c r="I235" s="133" t="s">
        <v>34</v>
      </c>
      <c r="J235" s="134"/>
      <c r="K235" s="129" t="s">
        <v>15</v>
      </c>
      <c r="L235" s="259" t="s">
        <v>48</v>
      </c>
      <c r="M235" s="260"/>
      <c r="N235" s="260"/>
      <c r="O235" s="260"/>
      <c r="P235" s="260"/>
      <c r="Q235" s="261"/>
      <c r="R235" s="133" t="s">
        <v>49</v>
      </c>
      <c r="S235" s="135" t="s">
        <v>14</v>
      </c>
      <c r="T235" s="135" t="s">
        <v>14</v>
      </c>
    </row>
    <row r="236" spans="1:20" ht="18.75" customHeight="1" hidden="1">
      <c r="A236" s="92" t="s">
        <v>3</v>
      </c>
      <c r="B236" s="77">
        <f>IF(C236="","",VLOOKUP(C236,$BS$3:$BT$15,2,FALSE))</f>
      </c>
      <c r="C236" s="224"/>
      <c r="D236" s="269"/>
      <c r="E236" s="269"/>
      <c r="F236" s="269"/>
      <c r="G236" s="269"/>
      <c r="H236" s="270"/>
      <c r="I236" s="94"/>
      <c r="J236" s="93" t="s">
        <v>3</v>
      </c>
      <c r="K236" s="73">
        <f>IF(L236="","",VLOOKUP(L236,$BS$3:$BT$15,2,FALSE))</f>
      </c>
      <c r="L236" s="224"/>
      <c r="M236" s="269"/>
      <c r="N236" s="269"/>
      <c r="O236" s="269"/>
      <c r="P236" s="269"/>
      <c r="Q236" s="270"/>
      <c r="R236" s="94"/>
      <c r="S236" s="75">
        <f>IF(ISTEXT(I236),1,0)</f>
        <v>0</v>
      </c>
      <c r="T236" s="75">
        <f>IF(ISTEXT(R236),1,0)</f>
        <v>0</v>
      </c>
    </row>
    <row r="237" spans="1:20" ht="18.75" customHeight="1" hidden="1">
      <c r="A237" s="93" t="s">
        <v>4</v>
      </c>
      <c r="B237" s="73">
        <f>IF(C237="","",VLOOKUP(C237,$BS$3:$BT$15,2,FALSE))</f>
      </c>
      <c r="C237" s="224"/>
      <c r="D237" s="269"/>
      <c r="E237" s="269"/>
      <c r="F237" s="269"/>
      <c r="G237" s="269"/>
      <c r="H237" s="270"/>
      <c r="I237" s="94"/>
      <c r="J237" s="93" t="s">
        <v>4</v>
      </c>
      <c r="K237" s="73">
        <f>IF(L237="","",VLOOKUP(L237,$BS$3:$BT$15,2,FALSE))</f>
      </c>
      <c r="L237" s="224"/>
      <c r="M237" s="269"/>
      <c r="N237" s="269"/>
      <c r="O237" s="269"/>
      <c r="P237" s="269"/>
      <c r="Q237" s="270"/>
      <c r="R237" s="94"/>
      <c r="S237" s="75">
        <f>IF(ISTEXT(I237),1,0)</f>
        <v>0</v>
      </c>
      <c r="T237" s="75">
        <f>IF(ISTEXT(R237),1,0)</f>
        <v>0</v>
      </c>
    </row>
    <row r="238" spans="1:20" ht="18.75" customHeight="1" hidden="1">
      <c r="A238" s="93" t="s">
        <v>5</v>
      </c>
      <c r="B238" s="73">
        <f>IF(C238="","",VLOOKUP(C238,$BS$3:$BT$15,2,FALSE))</f>
      </c>
      <c r="C238" s="224"/>
      <c r="D238" s="269"/>
      <c r="E238" s="269"/>
      <c r="F238" s="269"/>
      <c r="G238" s="269"/>
      <c r="H238" s="270"/>
      <c r="I238" s="94"/>
      <c r="J238" s="93" t="s">
        <v>5</v>
      </c>
      <c r="K238" s="73">
        <f>IF(L238="","",VLOOKUP(L238,$BS$3:$BT$15,2,FALSE))</f>
      </c>
      <c r="L238" s="224"/>
      <c r="M238" s="269"/>
      <c r="N238" s="269"/>
      <c r="O238" s="269"/>
      <c r="P238" s="269"/>
      <c r="Q238" s="270"/>
      <c r="R238" s="94"/>
      <c r="S238" s="75">
        <f>IF(ISTEXT(I238),1,0)</f>
        <v>0</v>
      </c>
      <c r="T238" s="75">
        <f>IF(ISTEXT(R238),1,0)</f>
        <v>0</v>
      </c>
    </row>
    <row r="239" spans="1:20" ht="18.75" customHeight="1" hidden="1" thickBot="1">
      <c r="A239" s="95" t="s">
        <v>6</v>
      </c>
      <c r="B239" s="97">
        <f>IF(C239="","",VLOOKUP(C239,$BS$3:$BT$15,2,FALSE))</f>
      </c>
      <c r="C239" s="271"/>
      <c r="D239" s="274"/>
      <c r="E239" s="274"/>
      <c r="F239" s="274"/>
      <c r="G239" s="274"/>
      <c r="H239" s="275"/>
      <c r="I239" s="96"/>
      <c r="J239" s="95" t="s">
        <v>6</v>
      </c>
      <c r="K239" s="97">
        <f>IF(L239="","",VLOOKUP(L239,$BS$3:$BT$15,2,FALSE))</f>
      </c>
      <c r="L239" s="271"/>
      <c r="M239" s="272"/>
      <c r="N239" s="272"/>
      <c r="O239" s="272"/>
      <c r="P239" s="272"/>
      <c r="Q239" s="273"/>
      <c r="R239" s="96"/>
      <c r="S239" s="75">
        <f>IF(ISTEXT(I239),1,0)</f>
        <v>0</v>
      </c>
      <c r="T239" s="75">
        <f>IF(ISTEXT(R239),1,0)</f>
        <v>0</v>
      </c>
    </row>
    <row r="240" ht="9.75" customHeight="1" hidden="1" thickBot="1"/>
    <row r="241" spans="1:20" ht="24.75" customHeight="1" hidden="1" thickBot="1" thickTop="1">
      <c r="A241" s="251" t="str">
        <f>IF(SUM(R236:R239)&gt;0,"Classement Final : ","Classement 1er jour : ")</f>
        <v>Classement 1er jour : </v>
      </c>
      <c r="B241" s="252"/>
      <c r="C241" s="253"/>
      <c r="D241" s="12">
        <f>IF(COUNT(I236:I239)&lt;3,"",VLOOKUP(F234,'Cl.J1+Gén.'!$Z$11:$AV$36,23,FALSE))</f>
      </c>
      <c r="E241" s="254" t="str">
        <f>IF(SUM(R236:R239)&gt;0,"Total des 2 Tours : ","Total 1er Tour : ")</f>
        <v>Total 1er Tour : </v>
      </c>
      <c r="F241" s="255"/>
      <c r="G241" s="125">
        <f>IF(OR(I241="DIS",R241="DIS"),"DIS",I241+R241)</f>
        <v>0</v>
      </c>
      <c r="H241" s="126"/>
      <c r="I241" s="78">
        <f>IF(S241&gt;1,"DIS",IF(S241=1,SUM(I236:I239),IF(COUNT(I236:I239)&lt;4,SUM(I236:I239),SUM(I236:I239)-MAX(I236:I239))))</f>
        <v>0</v>
      </c>
      <c r="J241" s="43"/>
      <c r="K241" s="24"/>
      <c r="L241" s="24"/>
      <c r="M241" s="24"/>
      <c r="N241" s="24"/>
      <c r="O241" s="24"/>
      <c r="P241" s="24"/>
      <c r="Q241" s="127"/>
      <c r="R241" s="78">
        <f>IF(T241&gt;1,"DIS",IF(T241=1,SUM(R236:R239),IF(COUNT(R236:R239)&lt;$R$2,SUM(R236:R239),SUM(R236:R239)-MAX(R236:R239))))</f>
        <v>0</v>
      </c>
      <c r="S241" s="136">
        <f>SUM(S236:S239)</f>
        <v>0</v>
      </c>
      <c r="T241" s="15">
        <f>SUM(T236:T239)</f>
        <v>0</v>
      </c>
    </row>
    <row r="242" spans="1:17" ht="20.25" customHeight="1" thickTop="1">
      <c r="A242" s="16"/>
      <c r="B242" s="15"/>
      <c r="C242" s="15"/>
      <c r="D242" s="15"/>
      <c r="E242" s="15"/>
      <c r="F242" s="15"/>
      <c r="G242" s="15"/>
      <c r="H242" s="15"/>
      <c r="J242" s="16"/>
      <c r="K242" s="15"/>
      <c r="L242" s="15"/>
      <c r="M242" s="15"/>
      <c r="N242" s="15"/>
      <c r="O242" s="15"/>
      <c r="P242" s="15"/>
      <c r="Q242" s="15"/>
    </row>
  </sheetData>
  <sheetProtection sheet="1" objects="1" scenarios="1" selectLockedCells="1"/>
  <mergeCells count="344">
    <mergeCell ref="C230:H230"/>
    <mergeCell ref="L230:Q230"/>
    <mergeCell ref="C236:H236"/>
    <mergeCell ref="L236:Q236"/>
    <mergeCell ref="C237:H237"/>
    <mergeCell ref="L237:Q237"/>
    <mergeCell ref="L235:Q235"/>
    <mergeCell ref="A232:C232"/>
    <mergeCell ref="E232:F232"/>
    <mergeCell ref="L220:Q220"/>
    <mergeCell ref="C221:H221"/>
    <mergeCell ref="L221:Q221"/>
    <mergeCell ref="C227:H227"/>
    <mergeCell ref="L227:Q227"/>
    <mergeCell ref="C228:H228"/>
    <mergeCell ref="L228:Q228"/>
    <mergeCell ref="C203:H203"/>
    <mergeCell ref="L203:Q203"/>
    <mergeCell ref="C209:H209"/>
    <mergeCell ref="L209:Q209"/>
    <mergeCell ref="C210:H210"/>
    <mergeCell ref="L210:Q210"/>
    <mergeCell ref="L208:Q208"/>
    <mergeCell ref="C200:H200"/>
    <mergeCell ref="L200:Q200"/>
    <mergeCell ref="C201:H201"/>
    <mergeCell ref="L201:Q201"/>
    <mergeCell ref="C202:H202"/>
    <mergeCell ref="L202:Q202"/>
    <mergeCell ref="C193:H193"/>
    <mergeCell ref="L193:Q193"/>
    <mergeCell ref="L191:Q191"/>
    <mergeCell ref="L192:Q192"/>
    <mergeCell ref="C194:H194"/>
    <mergeCell ref="L194:Q194"/>
    <mergeCell ref="C176:H176"/>
    <mergeCell ref="L176:Q176"/>
    <mergeCell ref="C182:H182"/>
    <mergeCell ref="L182:Q182"/>
    <mergeCell ref="C183:H183"/>
    <mergeCell ref="L183:Q183"/>
    <mergeCell ref="L180:N180"/>
    <mergeCell ref="L181:Q181"/>
    <mergeCell ref="C173:H173"/>
    <mergeCell ref="L173:Q173"/>
    <mergeCell ref="C174:H174"/>
    <mergeCell ref="L174:Q174"/>
    <mergeCell ref="C175:H175"/>
    <mergeCell ref="L175:Q175"/>
    <mergeCell ref="C164:H164"/>
    <mergeCell ref="L164:Q164"/>
    <mergeCell ref="C165:H165"/>
    <mergeCell ref="L165:Q165"/>
    <mergeCell ref="C166:H166"/>
    <mergeCell ref="L166:Q166"/>
    <mergeCell ref="C148:H148"/>
    <mergeCell ref="L148:Q148"/>
    <mergeCell ref="C149:H149"/>
    <mergeCell ref="L149:Q149"/>
    <mergeCell ref="C155:H155"/>
    <mergeCell ref="L155:Q155"/>
    <mergeCell ref="L153:N153"/>
    <mergeCell ref="L154:Q154"/>
    <mergeCell ref="C140:H140"/>
    <mergeCell ref="L140:Q140"/>
    <mergeCell ref="C146:H146"/>
    <mergeCell ref="L146:Q146"/>
    <mergeCell ref="C147:H147"/>
    <mergeCell ref="L147:Q147"/>
    <mergeCell ref="L144:N144"/>
    <mergeCell ref="L145:Q145"/>
    <mergeCell ref="C144:E144"/>
    <mergeCell ref="A142:C142"/>
    <mergeCell ref="C131:H131"/>
    <mergeCell ref="L131:Q131"/>
    <mergeCell ref="C137:H137"/>
    <mergeCell ref="L137:Q137"/>
    <mergeCell ref="C138:H138"/>
    <mergeCell ref="L138:Q138"/>
    <mergeCell ref="E133:F133"/>
    <mergeCell ref="L135:N135"/>
    <mergeCell ref="L136:Q136"/>
    <mergeCell ref="C119:H119"/>
    <mergeCell ref="L119:Q119"/>
    <mergeCell ref="C120:H120"/>
    <mergeCell ref="L120:Q120"/>
    <mergeCell ref="C121:H121"/>
    <mergeCell ref="L121:Q121"/>
    <mergeCell ref="C103:H103"/>
    <mergeCell ref="L103:Q103"/>
    <mergeCell ref="C104:H104"/>
    <mergeCell ref="L104:Q104"/>
    <mergeCell ref="C110:H110"/>
    <mergeCell ref="L110:Q110"/>
    <mergeCell ref="L108:N108"/>
    <mergeCell ref="L109:Q109"/>
    <mergeCell ref="A106:C106"/>
    <mergeCell ref="C95:H95"/>
    <mergeCell ref="L95:Q95"/>
    <mergeCell ref="C101:H101"/>
    <mergeCell ref="L101:Q101"/>
    <mergeCell ref="C102:H102"/>
    <mergeCell ref="L102:Q102"/>
    <mergeCell ref="A97:C97"/>
    <mergeCell ref="E97:F97"/>
    <mergeCell ref="C99:E99"/>
    <mergeCell ref="C85:H85"/>
    <mergeCell ref="L85:Q85"/>
    <mergeCell ref="C86:H86"/>
    <mergeCell ref="L86:Q86"/>
    <mergeCell ref="C92:H92"/>
    <mergeCell ref="L92:Q92"/>
    <mergeCell ref="L90:N90"/>
    <mergeCell ref="L91:Q91"/>
    <mergeCell ref="E88:F88"/>
    <mergeCell ref="C77:H77"/>
    <mergeCell ref="L77:Q77"/>
    <mergeCell ref="C83:H83"/>
    <mergeCell ref="L83:Q83"/>
    <mergeCell ref="C84:H84"/>
    <mergeCell ref="L84:Q84"/>
    <mergeCell ref="L81:N81"/>
    <mergeCell ref="L82:Q82"/>
    <mergeCell ref="C74:H74"/>
    <mergeCell ref="L74:Q74"/>
    <mergeCell ref="C75:H75"/>
    <mergeCell ref="L75:Q75"/>
    <mergeCell ref="C76:H76"/>
    <mergeCell ref="L76:Q76"/>
    <mergeCell ref="C59:H59"/>
    <mergeCell ref="L59:Q59"/>
    <mergeCell ref="C65:H65"/>
    <mergeCell ref="L65:Q65"/>
    <mergeCell ref="C63:E63"/>
    <mergeCell ref="A61:C61"/>
    <mergeCell ref="C50:H50"/>
    <mergeCell ref="L50:Q50"/>
    <mergeCell ref="C58:H58"/>
    <mergeCell ref="L58:Q58"/>
    <mergeCell ref="C57:H57"/>
    <mergeCell ref="C48:H48"/>
    <mergeCell ref="L54:N54"/>
    <mergeCell ref="L56:Q56"/>
    <mergeCell ref="L57:Q57"/>
    <mergeCell ref="C47:H47"/>
    <mergeCell ref="L47:Q47"/>
    <mergeCell ref="L45:N45"/>
    <mergeCell ref="C45:E45"/>
    <mergeCell ref="L48:Q48"/>
    <mergeCell ref="C49:H49"/>
    <mergeCell ref="L49:Q49"/>
    <mergeCell ref="C23:H23"/>
    <mergeCell ref="L23:Q23"/>
    <mergeCell ref="C29:H29"/>
    <mergeCell ref="L29:Q29"/>
    <mergeCell ref="C30:H30"/>
    <mergeCell ref="L30:Q30"/>
    <mergeCell ref="A25:C25"/>
    <mergeCell ref="E25:F25"/>
    <mergeCell ref="C20:H20"/>
    <mergeCell ref="L20:Q20"/>
    <mergeCell ref="C21:H21"/>
    <mergeCell ref="L21:Q21"/>
    <mergeCell ref="C22:H22"/>
    <mergeCell ref="L22:Q22"/>
    <mergeCell ref="C13:H13"/>
    <mergeCell ref="C14:H14"/>
    <mergeCell ref="L11:Q11"/>
    <mergeCell ref="L12:Q12"/>
    <mergeCell ref="L13:Q13"/>
    <mergeCell ref="L14:Q14"/>
    <mergeCell ref="A241:C241"/>
    <mergeCell ref="E241:F241"/>
    <mergeCell ref="C238:H238"/>
    <mergeCell ref="C239:H239"/>
    <mergeCell ref="A205:C205"/>
    <mergeCell ref="E205:F205"/>
    <mergeCell ref="A214:C214"/>
    <mergeCell ref="E214:F214"/>
    <mergeCell ref="A223:C223"/>
    <mergeCell ref="E223:F223"/>
    <mergeCell ref="C211:H211"/>
    <mergeCell ref="C212:H212"/>
    <mergeCell ref="C218:H218"/>
    <mergeCell ref="C219:H219"/>
    <mergeCell ref="A178:C178"/>
    <mergeCell ref="E178:F178"/>
    <mergeCell ref="A187:C187"/>
    <mergeCell ref="E187:F187"/>
    <mergeCell ref="A196:C196"/>
    <mergeCell ref="E196:F196"/>
    <mergeCell ref="C184:H184"/>
    <mergeCell ref="C185:H185"/>
    <mergeCell ref="C191:H191"/>
    <mergeCell ref="C192:H192"/>
    <mergeCell ref="A151:C151"/>
    <mergeCell ref="E151:F151"/>
    <mergeCell ref="A160:C160"/>
    <mergeCell ref="E160:F160"/>
    <mergeCell ref="A169:C169"/>
    <mergeCell ref="E169:F169"/>
    <mergeCell ref="C167:H167"/>
    <mergeCell ref="E106:F106"/>
    <mergeCell ref="A115:C115"/>
    <mergeCell ref="E115:F115"/>
    <mergeCell ref="A124:C124"/>
    <mergeCell ref="E124:F124"/>
    <mergeCell ref="A133:C133"/>
    <mergeCell ref="C122:H122"/>
    <mergeCell ref="C128:H128"/>
    <mergeCell ref="C129:H129"/>
    <mergeCell ref="C111:H111"/>
    <mergeCell ref="C112:H112"/>
    <mergeCell ref="C113:H113"/>
    <mergeCell ref="E61:F61"/>
    <mergeCell ref="A70:C70"/>
    <mergeCell ref="E70:F70"/>
    <mergeCell ref="A79:C79"/>
    <mergeCell ref="E79:F79"/>
    <mergeCell ref="A88:C88"/>
    <mergeCell ref="C68:H68"/>
    <mergeCell ref="A34:C34"/>
    <mergeCell ref="E34:F34"/>
    <mergeCell ref="A43:C43"/>
    <mergeCell ref="E43:F43"/>
    <mergeCell ref="C31:H31"/>
    <mergeCell ref="C40:H40"/>
    <mergeCell ref="C38:H38"/>
    <mergeCell ref="C39:H39"/>
    <mergeCell ref="C32:H32"/>
    <mergeCell ref="C41:H41"/>
    <mergeCell ref="L238:Q238"/>
    <mergeCell ref="L239:Q239"/>
    <mergeCell ref="L28:Q28"/>
    <mergeCell ref="L37:Q37"/>
    <mergeCell ref="L46:Q46"/>
    <mergeCell ref="L55:Q55"/>
    <mergeCell ref="L64:Q64"/>
    <mergeCell ref="L73:Q73"/>
    <mergeCell ref="L31:Q31"/>
    <mergeCell ref="L32:Q32"/>
    <mergeCell ref="A1:R1"/>
    <mergeCell ref="A16:C16"/>
    <mergeCell ref="E16:F16"/>
    <mergeCell ref="A2:Q2"/>
    <mergeCell ref="A3:R3"/>
    <mergeCell ref="A4:R4"/>
    <mergeCell ref="A5:R5"/>
    <mergeCell ref="L10:Q10"/>
    <mergeCell ref="C11:H11"/>
    <mergeCell ref="C12:H12"/>
    <mergeCell ref="A7:R7"/>
    <mergeCell ref="L234:N234"/>
    <mergeCell ref="L225:N225"/>
    <mergeCell ref="L226:Q226"/>
    <mergeCell ref="L229:Q229"/>
    <mergeCell ref="L216:N216"/>
    <mergeCell ref="L217:Q217"/>
    <mergeCell ref="L218:Q218"/>
    <mergeCell ref="L219:Q219"/>
    <mergeCell ref="L207:N207"/>
    <mergeCell ref="L211:Q211"/>
    <mergeCell ref="L212:Q212"/>
    <mergeCell ref="L198:N198"/>
    <mergeCell ref="L199:Q199"/>
    <mergeCell ref="L189:N189"/>
    <mergeCell ref="L190:Q190"/>
    <mergeCell ref="L184:Q184"/>
    <mergeCell ref="L185:Q185"/>
    <mergeCell ref="L171:N171"/>
    <mergeCell ref="L172:Q172"/>
    <mergeCell ref="L162:N162"/>
    <mergeCell ref="L163:Q163"/>
    <mergeCell ref="L167:Q167"/>
    <mergeCell ref="L156:Q156"/>
    <mergeCell ref="L157:Q157"/>
    <mergeCell ref="L158:Q158"/>
    <mergeCell ref="L139:Q139"/>
    <mergeCell ref="L126:N126"/>
    <mergeCell ref="L127:Q127"/>
    <mergeCell ref="L130:Q130"/>
    <mergeCell ref="L122:Q122"/>
    <mergeCell ref="L128:Q128"/>
    <mergeCell ref="L129:Q129"/>
    <mergeCell ref="L111:Q111"/>
    <mergeCell ref="L112:Q112"/>
    <mergeCell ref="L99:N99"/>
    <mergeCell ref="L100:Q100"/>
    <mergeCell ref="L113:Q113"/>
    <mergeCell ref="L117:N117"/>
    <mergeCell ref="L118:Q118"/>
    <mergeCell ref="L93:Q93"/>
    <mergeCell ref="L94:Q94"/>
    <mergeCell ref="L72:N72"/>
    <mergeCell ref="L63:N63"/>
    <mergeCell ref="L66:Q66"/>
    <mergeCell ref="L67:Q67"/>
    <mergeCell ref="L68:Q68"/>
    <mergeCell ref="L36:N36"/>
    <mergeCell ref="L27:N27"/>
    <mergeCell ref="L18:N18"/>
    <mergeCell ref="L19:Q19"/>
    <mergeCell ref="L38:Q38"/>
    <mergeCell ref="L39:Q39"/>
    <mergeCell ref="L40:Q40"/>
    <mergeCell ref="L41:Q41"/>
    <mergeCell ref="L9:N9"/>
    <mergeCell ref="C234:E234"/>
    <mergeCell ref="C207:E207"/>
    <mergeCell ref="C216:E216"/>
    <mergeCell ref="C225:E225"/>
    <mergeCell ref="C220:H220"/>
    <mergeCell ref="C229:H229"/>
    <mergeCell ref="C198:E198"/>
    <mergeCell ref="C117:E117"/>
    <mergeCell ref="C108:E108"/>
    <mergeCell ref="E142:F142"/>
    <mergeCell ref="C36:E36"/>
    <mergeCell ref="C27:E27"/>
    <mergeCell ref="C9:E9"/>
    <mergeCell ref="C18:E18"/>
    <mergeCell ref="C93:H93"/>
    <mergeCell ref="C94:H94"/>
    <mergeCell ref="C81:E81"/>
    <mergeCell ref="C72:E72"/>
    <mergeCell ref="C90:E90"/>
    <mergeCell ref="C126:E126"/>
    <mergeCell ref="C130:H130"/>
    <mergeCell ref="C54:E54"/>
    <mergeCell ref="A52:C52"/>
    <mergeCell ref="E52:F52"/>
    <mergeCell ref="C56:H56"/>
    <mergeCell ref="C66:H66"/>
    <mergeCell ref="C67:H67"/>
    <mergeCell ref="C189:E189"/>
    <mergeCell ref="C139:H139"/>
    <mergeCell ref="C162:E162"/>
    <mergeCell ref="C135:E135"/>
    <mergeCell ref="C153:E153"/>
    <mergeCell ref="C171:E171"/>
    <mergeCell ref="C180:E180"/>
    <mergeCell ref="C156:H156"/>
    <mergeCell ref="C157:H157"/>
    <mergeCell ref="C158:H158"/>
  </mergeCells>
  <conditionalFormatting sqref="L14:Q14">
    <cfRule type="expression" priority="52" dxfId="0" stopIfTrue="1">
      <formula>$R$2&lt;4</formula>
    </cfRule>
  </conditionalFormatting>
  <conditionalFormatting sqref="R14">
    <cfRule type="expression" priority="53" dxfId="0" stopIfTrue="1">
      <formula>$R$2&lt;4</formula>
    </cfRule>
  </conditionalFormatting>
  <conditionalFormatting sqref="L23:Q23">
    <cfRule type="expression" priority="50" dxfId="0" stopIfTrue="1">
      <formula>$R$2&lt;4</formula>
    </cfRule>
  </conditionalFormatting>
  <conditionalFormatting sqref="R23">
    <cfRule type="expression" priority="51" dxfId="0" stopIfTrue="1">
      <formula>$R$2&lt;4</formula>
    </cfRule>
  </conditionalFormatting>
  <conditionalFormatting sqref="L32:Q32">
    <cfRule type="expression" priority="48" dxfId="0" stopIfTrue="1">
      <formula>$R$2&lt;4</formula>
    </cfRule>
  </conditionalFormatting>
  <conditionalFormatting sqref="R32">
    <cfRule type="expression" priority="49" dxfId="0" stopIfTrue="1">
      <formula>$R$2&lt;4</formula>
    </cfRule>
  </conditionalFormatting>
  <conditionalFormatting sqref="L41:Q41">
    <cfRule type="expression" priority="46" dxfId="0" stopIfTrue="1">
      <formula>$R$2&lt;4</formula>
    </cfRule>
  </conditionalFormatting>
  <conditionalFormatting sqref="R41">
    <cfRule type="expression" priority="47" dxfId="0" stopIfTrue="1">
      <formula>$R$2&lt;4</formula>
    </cfRule>
  </conditionalFormatting>
  <conditionalFormatting sqref="L50:Q50">
    <cfRule type="expression" priority="44" dxfId="0" stopIfTrue="1">
      <formula>$R$2&lt;4</formula>
    </cfRule>
  </conditionalFormatting>
  <conditionalFormatting sqref="R50">
    <cfRule type="expression" priority="45" dxfId="0" stopIfTrue="1">
      <formula>$R$2&lt;4</formula>
    </cfRule>
  </conditionalFormatting>
  <conditionalFormatting sqref="L59:Q59">
    <cfRule type="expression" priority="42" dxfId="0" stopIfTrue="1">
      <formula>$R$2&lt;4</formula>
    </cfRule>
  </conditionalFormatting>
  <conditionalFormatting sqref="R59">
    <cfRule type="expression" priority="43" dxfId="0" stopIfTrue="1">
      <formula>$R$2&lt;4</formula>
    </cfRule>
  </conditionalFormatting>
  <conditionalFormatting sqref="L68:Q68">
    <cfRule type="expression" priority="40" dxfId="0" stopIfTrue="1">
      <formula>$R$2&lt;4</formula>
    </cfRule>
  </conditionalFormatting>
  <conditionalFormatting sqref="R68">
    <cfRule type="expression" priority="41" dxfId="0" stopIfTrue="1">
      <formula>$R$2&lt;4</formula>
    </cfRule>
  </conditionalFormatting>
  <conditionalFormatting sqref="L77:Q77">
    <cfRule type="expression" priority="38" dxfId="0" stopIfTrue="1">
      <formula>$R$2&lt;4</formula>
    </cfRule>
  </conditionalFormatting>
  <conditionalFormatting sqref="R77">
    <cfRule type="expression" priority="39" dxfId="0" stopIfTrue="1">
      <formula>$R$2&lt;4</formula>
    </cfRule>
  </conditionalFormatting>
  <conditionalFormatting sqref="L86:Q86">
    <cfRule type="expression" priority="36" dxfId="0" stopIfTrue="1">
      <formula>$R$2&lt;4</formula>
    </cfRule>
  </conditionalFormatting>
  <conditionalFormatting sqref="R86">
    <cfRule type="expression" priority="37" dxfId="0" stopIfTrue="1">
      <formula>$R$2&lt;4</formula>
    </cfRule>
  </conditionalFormatting>
  <conditionalFormatting sqref="L95:Q95">
    <cfRule type="expression" priority="34" dxfId="0" stopIfTrue="1">
      <formula>$R$2&lt;4</formula>
    </cfRule>
  </conditionalFormatting>
  <conditionalFormatting sqref="R95">
    <cfRule type="expression" priority="35" dxfId="0" stopIfTrue="1">
      <formula>$R$2&lt;4</formula>
    </cfRule>
  </conditionalFormatting>
  <conditionalFormatting sqref="L104:Q104">
    <cfRule type="expression" priority="32" dxfId="0" stopIfTrue="1">
      <formula>$R$2&lt;4</formula>
    </cfRule>
  </conditionalFormatting>
  <conditionalFormatting sqref="R104">
    <cfRule type="expression" priority="33" dxfId="0" stopIfTrue="1">
      <formula>$R$2&lt;4</formula>
    </cfRule>
  </conditionalFormatting>
  <conditionalFormatting sqref="L113:Q113">
    <cfRule type="expression" priority="30" dxfId="0" stopIfTrue="1">
      <formula>$R$2&lt;4</formula>
    </cfRule>
  </conditionalFormatting>
  <conditionalFormatting sqref="R113">
    <cfRule type="expression" priority="31" dxfId="0" stopIfTrue="1">
      <formula>$R$2&lt;4</formula>
    </cfRule>
  </conditionalFormatting>
  <conditionalFormatting sqref="L122:Q122">
    <cfRule type="expression" priority="28" dxfId="0" stopIfTrue="1">
      <formula>$R$2&lt;4</formula>
    </cfRule>
  </conditionalFormatting>
  <conditionalFormatting sqref="R122">
    <cfRule type="expression" priority="29" dxfId="0" stopIfTrue="1">
      <formula>$R$2&lt;4</formula>
    </cfRule>
  </conditionalFormatting>
  <conditionalFormatting sqref="L131:Q131">
    <cfRule type="expression" priority="26" dxfId="0" stopIfTrue="1">
      <formula>$R$2&lt;4</formula>
    </cfRule>
  </conditionalFormatting>
  <conditionalFormatting sqref="R131">
    <cfRule type="expression" priority="27" dxfId="0" stopIfTrue="1">
      <formula>$R$2&lt;4</formula>
    </cfRule>
  </conditionalFormatting>
  <conditionalFormatting sqref="L140:Q140">
    <cfRule type="expression" priority="24" dxfId="0" stopIfTrue="1">
      <formula>$R$2&lt;4</formula>
    </cfRule>
  </conditionalFormatting>
  <conditionalFormatting sqref="R140">
    <cfRule type="expression" priority="25" dxfId="0" stopIfTrue="1">
      <formula>$R$2&lt;4</formula>
    </cfRule>
  </conditionalFormatting>
  <conditionalFormatting sqref="L149:Q149">
    <cfRule type="expression" priority="22" dxfId="0" stopIfTrue="1">
      <formula>$R$2&lt;4</formula>
    </cfRule>
  </conditionalFormatting>
  <conditionalFormatting sqref="R149">
    <cfRule type="expression" priority="23" dxfId="0" stopIfTrue="1">
      <formula>$R$2&lt;4</formula>
    </cfRule>
  </conditionalFormatting>
  <conditionalFormatting sqref="L158:Q158">
    <cfRule type="expression" priority="20" dxfId="0" stopIfTrue="1">
      <formula>$R$2&lt;4</formula>
    </cfRule>
  </conditionalFormatting>
  <conditionalFormatting sqref="R158">
    <cfRule type="expression" priority="21" dxfId="0" stopIfTrue="1">
      <formula>$R$2&lt;4</formula>
    </cfRule>
  </conditionalFormatting>
  <conditionalFormatting sqref="L167:Q167">
    <cfRule type="expression" priority="18" dxfId="0" stopIfTrue="1">
      <formula>$R$2&lt;4</formula>
    </cfRule>
  </conditionalFormatting>
  <conditionalFormatting sqref="R167">
    <cfRule type="expression" priority="19" dxfId="0" stopIfTrue="1">
      <formula>$R$2&lt;4</formula>
    </cfRule>
  </conditionalFormatting>
  <conditionalFormatting sqref="L176:Q176">
    <cfRule type="expression" priority="16" dxfId="0" stopIfTrue="1">
      <formula>$R$2&lt;4</formula>
    </cfRule>
  </conditionalFormatting>
  <conditionalFormatting sqref="R176">
    <cfRule type="expression" priority="17" dxfId="0" stopIfTrue="1">
      <formula>$R$2&lt;4</formula>
    </cfRule>
  </conditionalFormatting>
  <conditionalFormatting sqref="L185:Q185">
    <cfRule type="expression" priority="14" dxfId="0" stopIfTrue="1">
      <formula>$R$2&lt;4</formula>
    </cfRule>
  </conditionalFormatting>
  <conditionalFormatting sqref="R185">
    <cfRule type="expression" priority="15" dxfId="0" stopIfTrue="1">
      <formula>$R$2&lt;4</formula>
    </cfRule>
  </conditionalFormatting>
  <conditionalFormatting sqref="L194:Q194">
    <cfRule type="expression" priority="12" dxfId="0" stopIfTrue="1">
      <formula>$R$2&lt;4</formula>
    </cfRule>
  </conditionalFormatting>
  <conditionalFormatting sqref="R194">
    <cfRule type="expression" priority="13" dxfId="0" stopIfTrue="1">
      <formula>$R$2&lt;4</formula>
    </cfRule>
  </conditionalFormatting>
  <conditionalFormatting sqref="L203:Q203">
    <cfRule type="expression" priority="10" dxfId="0" stopIfTrue="1">
      <formula>$R$2&lt;4</formula>
    </cfRule>
  </conditionalFormatting>
  <conditionalFormatting sqref="R203">
    <cfRule type="expression" priority="11" dxfId="0" stopIfTrue="1">
      <formula>$R$2&lt;4</formula>
    </cfRule>
  </conditionalFormatting>
  <conditionalFormatting sqref="L212:Q212">
    <cfRule type="expression" priority="8" dxfId="0" stopIfTrue="1">
      <formula>$R$2&lt;4</formula>
    </cfRule>
  </conditionalFormatting>
  <conditionalFormatting sqref="R212">
    <cfRule type="expression" priority="9" dxfId="0" stopIfTrue="1">
      <formula>$R$2&lt;4</formula>
    </cfRule>
  </conditionalFormatting>
  <conditionalFormatting sqref="L221:Q221">
    <cfRule type="expression" priority="6" dxfId="0" stopIfTrue="1">
      <formula>$R$2&lt;4</formula>
    </cfRule>
  </conditionalFormatting>
  <conditionalFormatting sqref="R221">
    <cfRule type="expression" priority="7" dxfId="0" stopIfTrue="1">
      <formula>$R$2&lt;4</formula>
    </cfRule>
  </conditionalFormatting>
  <conditionalFormatting sqref="L230:Q230">
    <cfRule type="expression" priority="3" dxfId="0" stopIfTrue="1">
      <formula>$R$2&lt;4</formula>
    </cfRule>
  </conditionalFormatting>
  <conditionalFormatting sqref="R230">
    <cfRule type="expression" priority="4" dxfId="0" stopIfTrue="1">
      <formula>$R$2&lt;4</formula>
    </cfRule>
  </conditionalFormatting>
  <conditionalFormatting sqref="L239:Q239">
    <cfRule type="expression" priority="1" dxfId="0" stopIfTrue="1">
      <formula>$R$2&lt;4</formula>
    </cfRule>
  </conditionalFormatting>
  <conditionalFormatting sqref="R239">
    <cfRule type="expression" priority="2" dxfId="0" stopIfTrue="1">
      <formula>$R$2&lt;4</formula>
    </cfRule>
  </conditionalFormatting>
  <dataValidations count="26">
    <dataValidation type="list" allowBlank="1" showInputMessage="1" showErrorMessage="1" sqref="C20:H23 L20:Q23">
      <formula1>$W$3:$W$10</formula1>
    </dataValidation>
    <dataValidation type="list" allowBlank="1" showInputMessage="1" showErrorMessage="1" sqref="C29:H32 L29:Q32">
      <formula1>$Y$3:$Y$10</formula1>
    </dataValidation>
    <dataValidation type="list" allowBlank="1" showInputMessage="1" showErrorMessage="1" sqref="C56:H59 L56:Q59">
      <formula1>$AE$3:$AE$10</formula1>
    </dataValidation>
    <dataValidation type="list" allowBlank="1" showInputMessage="1" showErrorMessage="1" sqref="C65:H68 L65:Q68">
      <formula1>$AG$3:$AG$10</formula1>
    </dataValidation>
    <dataValidation type="list" allowBlank="1" showInputMessage="1" showErrorMessage="1" sqref="C74:H77 L74:Q77">
      <formula1>$AI$3:$AI$10</formula1>
    </dataValidation>
    <dataValidation type="list" allowBlank="1" showInputMessage="1" showErrorMessage="1" sqref="C83:H86 L83:Q86">
      <formula1>$AK$3:$AK$10</formula1>
    </dataValidation>
    <dataValidation type="list" allowBlank="1" showInputMessage="1" showErrorMessage="1" sqref="C92:H95 L92:Q95">
      <formula1>$AM$3:$AM$10</formula1>
    </dataValidation>
    <dataValidation type="list" allowBlank="1" showInputMessage="1" showErrorMessage="1" sqref="C101:H104 L101:Q104">
      <formula1>$AO$3:$AO$10</formula1>
    </dataValidation>
    <dataValidation type="list" allowBlank="1" showInputMessage="1" showErrorMessage="1" sqref="C110:H113 L110:Q113">
      <formula1>$AQ$3:$AQ$10</formula1>
    </dataValidation>
    <dataValidation type="list" allowBlank="1" showInputMessage="1" showErrorMessage="1" sqref="C119:H122 L119:Q122">
      <formula1>$AS$3:$AS$10</formula1>
    </dataValidation>
    <dataValidation type="list" allowBlank="1" showInputMessage="1" showErrorMessage="1" sqref="C137:H140 L137:Q137 L137:Q140">
      <formula1>$AW$3:$AW$10</formula1>
    </dataValidation>
    <dataValidation type="list" allowBlank="1" showInputMessage="1" showErrorMessage="1" sqref="C146:H149 L146:Q149">
      <formula1>$AY$3:$AY$10</formula1>
    </dataValidation>
    <dataValidation type="list" allowBlank="1" showInputMessage="1" showErrorMessage="1" sqref="C155:H158 L155:Q158">
      <formula1>$BA$3:$BA$10</formula1>
    </dataValidation>
    <dataValidation type="list" allowBlank="1" showInputMessage="1" showErrorMessage="1" sqref="C164:H167 L164:Q167">
      <formula1>$BC$3:$BC$10</formula1>
    </dataValidation>
    <dataValidation type="list" allowBlank="1" showInputMessage="1" showErrorMessage="1" sqref="C173:H176 L173:Q176">
      <formula1>$BE$3:$BE$10</formula1>
    </dataValidation>
    <dataValidation type="list" allowBlank="1" showInputMessage="1" showErrorMessage="1" sqref="C182:H185 L182:Q185">
      <formula1>$BG$3:$BG$10</formula1>
    </dataValidation>
    <dataValidation type="list" allowBlank="1" showInputMessage="1" showErrorMessage="1" sqref="C191:H194 L191:Q194">
      <formula1>$BI$3:$BI$10</formula1>
    </dataValidation>
    <dataValidation type="list" allowBlank="1" showInputMessage="1" showErrorMessage="1" sqref="C200:H203 L200:Q203">
      <formula1>$BK$3:$BK$10</formula1>
    </dataValidation>
    <dataValidation type="list" allowBlank="1" showInputMessage="1" showErrorMessage="1" sqref="C209:H212 L209:Q212">
      <formula1>$BM$3:$BM$10</formula1>
    </dataValidation>
    <dataValidation type="list" allowBlank="1" showInputMessage="1" showErrorMessage="1" sqref="C218:H221 L218:Q221">
      <formula1>$BO$3:$BO$10</formula1>
    </dataValidation>
    <dataValidation type="list" allowBlank="1" showInputMessage="1" showErrorMessage="1" sqref="C227:H230 L227:Q230">
      <formula1>$BQ$3:$BQ$10</formula1>
    </dataValidation>
    <dataValidation type="list" allowBlank="1" showInputMessage="1" showErrorMessage="1" sqref="C236:H239 L236:Q239">
      <formula1>$BS$3:$BS$10</formula1>
    </dataValidation>
    <dataValidation type="list" allowBlank="1" showInputMessage="1" showErrorMessage="1" sqref="C11:H14 L11:Q14">
      <formula1>$U$3:$U$10</formula1>
    </dataValidation>
    <dataValidation type="list" allowBlank="1" showInputMessage="1" showErrorMessage="1" sqref="C38:H41 L38:Q41">
      <formula1>$AA$3:$AA$10</formula1>
    </dataValidation>
    <dataValidation type="list" allowBlank="1" showInputMessage="1" showErrorMessage="1" sqref="C47:H50 L47:Q50">
      <formula1>$AC$3:$AC$10</formula1>
    </dataValidation>
    <dataValidation type="list" allowBlank="1" showInputMessage="1" showErrorMessage="1" sqref="C128:H131 L128:Q131">
      <formula1>$AU$3:$AU$10</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41" r:id="rId3"/>
  <drawing r:id="rId2"/>
  <legacyDrawing r:id="rId1"/>
</worksheet>
</file>

<file path=xl/worksheets/sheet5.xml><?xml version="1.0" encoding="utf-8"?>
<worksheet xmlns="http://schemas.openxmlformats.org/spreadsheetml/2006/main" xmlns:r="http://schemas.openxmlformats.org/officeDocument/2006/relationships">
  <sheetPr codeName="Feuil12"/>
  <dimension ref="A1:AV38"/>
  <sheetViews>
    <sheetView showGridLines="0" showZeros="0" tabSelected="1" view="pageBreakPreview" zoomScale="75" zoomScaleNormal="75" zoomScaleSheetLayoutView="75" zoomScalePageLayoutView="0" workbookViewId="0" topLeftCell="A1">
      <selection activeCell="BL5" sqref="BL5"/>
    </sheetView>
  </sheetViews>
  <sheetFormatPr defaultColWidth="21.57421875" defaultRowHeight="12.75"/>
  <cols>
    <col min="1" max="1" width="6.7109375" style="81" customWidth="1"/>
    <col min="2" max="2" width="32.00390625" style="81" customWidth="1"/>
    <col min="3" max="3" width="6.7109375" style="1" customWidth="1"/>
    <col min="4" max="7" width="6.57421875" style="1" customWidth="1"/>
    <col min="8" max="8" width="9.7109375" style="1" customWidth="1"/>
    <col min="9" max="9" width="8.7109375" style="1" hidden="1" customWidth="1"/>
    <col min="10" max="13" width="6.57421875" style="1" customWidth="1"/>
    <col min="14" max="14" width="9.7109375" style="1" customWidth="1"/>
    <col min="15" max="15" width="8.7109375" style="1" hidden="1" customWidth="1"/>
    <col min="16" max="16" width="10.28125" style="1" customWidth="1"/>
    <col min="17" max="19" width="8.57421875" style="1" hidden="1" customWidth="1"/>
    <col min="20" max="22" width="4.57421875" style="1" hidden="1" customWidth="1"/>
    <col min="23" max="23" width="10.8515625" style="1" hidden="1" customWidth="1"/>
    <col min="24" max="24" width="6.57421875" style="1" customWidth="1"/>
    <col min="25" max="25" width="4.7109375" style="81" customWidth="1"/>
    <col min="26" max="42" width="6.7109375" style="82" hidden="1" customWidth="1"/>
    <col min="43" max="48" width="6.7109375" style="81" hidden="1" customWidth="1"/>
    <col min="49" max="218" width="6.7109375" style="81" customWidth="1"/>
    <col min="219" max="16384" width="21.57421875" style="81" customWidth="1"/>
  </cols>
  <sheetData>
    <row r="1" spans="1:26" ht="111.75" customHeight="1">
      <c r="A1" s="104" t="s">
        <v>37</v>
      </c>
      <c r="B1" s="105"/>
      <c r="C1" s="105"/>
      <c r="D1" s="105"/>
      <c r="E1" s="105"/>
      <c r="F1" s="105"/>
      <c r="G1" s="105"/>
      <c r="H1" s="105"/>
      <c r="I1" s="105"/>
      <c r="J1" s="105"/>
      <c r="K1" s="105"/>
      <c r="L1" s="105"/>
      <c r="M1" s="105"/>
      <c r="N1" s="105"/>
      <c r="O1" s="105"/>
      <c r="P1" s="105"/>
      <c r="Q1" s="81"/>
      <c r="R1" s="81"/>
      <c r="S1" s="81"/>
      <c r="T1" s="81"/>
      <c r="U1" s="81"/>
      <c r="V1" s="81"/>
      <c r="W1" s="81"/>
      <c r="X1" s="81"/>
      <c r="Z1" s="82">
        <f>Prépa!E8</f>
        <v>3</v>
      </c>
    </row>
    <row r="2" spans="2:24" ht="54" customHeight="1">
      <c r="B2" s="83"/>
      <c r="C2" s="156" t="str">
        <f>Prépa!D2</f>
        <v>INTERCLUBS PAR EQUIPES PROMOTION MID-AM DAMES</v>
      </c>
      <c r="D2" s="62"/>
      <c r="E2" s="62"/>
      <c r="F2" s="62"/>
      <c r="G2" s="62"/>
      <c r="H2" s="62"/>
      <c r="I2" s="62"/>
      <c r="J2" s="62"/>
      <c r="K2" s="62"/>
      <c r="L2" s="62"/>
      <c r="M2" s="62"/>
      <c r="N2" s="62"/>
      <c r="O2" s="62"/>
      <c r="P2" s="62"/>
      <c r="Q2" s="81"/>
      <c r="R2" s="81"/>
      <c r="S2" s="81"/>
      <c r="T2" s="81"/>
      <c r="U2" s="81"/>
      <c r="V2" s="81"/>
      <c r="W2" s="81"/>
      <c r="X2" s="81"/>
    </row>
    <row r="3" spans="2:42" s="84" customFormat="1" ht="19.5" customHeight="1">
      <c r="B3" s="85"/>
      <c r="C3" s="158" t="str">
        <f>Prépa!D4</f>
        <v>Ligues de Bretagne - Cente Val de Loire - Pays de la Loire</v>
      </c>
      <c r="D3" s="86"/>
      <c r="E3" s="86"/>
      <c r="F3" s="86"/>
      <c r="G3" s="86"/>
      <c r="H3" s="86"/>
      <c r="I3" s="86"/>
      <c r="J3" s="86"/>
      <c r="K3" s="86"/>
      <c r="L3" s="86"/>
      <c r="M3" s="86"/>
      <c r="N3" s="86"/>
      <c r="O3" s="86"/>
      <c r="P3" s="86"/>
      <c r="Q3" s="81"/>
      <c r="R3" s="81"/>
      <c r="S3" s="81"/>
      <c r="T3" s="81"/>
      <c r="U3" s="81"/>
      <c r="V3" s="81"/>
      <c r="W3" s="81"/>
      <c r="X3" s="81"/>
      <c r="Z3" s="87"/>
      <c r="AA3" s="87"/>
      <c r="AB3" s="87"/>
      <c r="AC3" s="87"/>
      <c r="AD3" s="87"/>
      <c r="AE3" s="87"/>
      <c r="AF3" s="87"/>
      <c r="AG3" s="87"/>
      <c r="AH3" s="87"/>
      <c r="AI3" s="87"/>
      <c r="AJ3" s="87"/>
      <c r="AK3" s="87"/>
      <c r="AL3" s="87"/>
      <c r="AM3" s="87"/>
      <c r="AN3" s="87"/>
      <c r="AO3" s="87"/>
      <c r="AP3" s="87"/>
    </row>
    <row r="4" spans="2:24" ht="24" customHeight="1">
      <c r="B4" s="83"/>
      <c r="C4" s="88"/>
      <c r="D4" s="88"/>
      <c r="E4" s="88"/>
      <c r="F4" s="88"/>
      <c r="G4" s="88"/>
      <c r="H4" s="88"/>
      <c r="I4" s="88"/>
      <c r="J4" s="88"/>
      <c r="K4" s="88"/>
      <c r="L4" s="88"/>
      <c r="M4" s="88"/>
      <c r="N4" s="88"/>
      <c r="O4" s="88"/>
      <c r="P4" s="88"/>
      <c r="Q4" s="88"/>
      <c r="R4" s="88"/>
      <c r="S4" s="88"/>
      <c r="T4" s="88"/>
      <c r="U4" s="88"/>
      <c r="V4" s="88"/>
      <c r="W4" s="88"/>
      <c r="X4" s="88"/>
    </row>
    <row r="5" spans="2:42" s="106" customFormat="1" ht="21" customHeight="1">
      <c r="B5" s="107"/>
      <c r="C5" s="157" t="str">
        <f>Prépa!D6</f>
        <v>10-11 juin 2017   Golf de SABLE-SOLESMES</v>
      </c>
      <c r="D5" s="108"/>
      <c r="E5" s="108"/>
      <c r="F5" s="108"/>
      <c r="G5" s="108"/>
      <c r="H5" s="108"/>
      <c r="I5" s="108"/>
      <c r="J5" s="108"/>
      <c r="K5" s="108"/>
      <c r="L5" s="108"/>
      <c r="M5" s="108"/>
      <c r="N5" s="108"/>
      <c r="O5" s="108"/>
      <c r="P5" s="108"/>
      <c r="Q5" s="109"/>
      <c r="R5" s="109"/>
      <c r="S5" s="109"/>
      <c r="T5" s="109"/>
      <c r="U5" s="109"/>
      <c r="V5" s="109"/>
      <c r="W5" s="109"/>
      <c r="X5" s="109"/>
      <c r="Z5" s="110"/>
      <c r="AA5" s="110"/>
      <c r="AB5" s="110"/>
      <c r="AC5" s="110"/>
      <c r="AD5" s="110"/>
      <c r="AE5" s="110"/>
      <c r="AF5" s="110"/>
      <c r="AG5" s="110"/>
      <c r="AH5" s="110"/>
      <c r="AI5" s="110"/>
      <c r="AJ5" s="110"/>
      <c r="AK5" s="110"/>
      <c r="AL5" s="110"/>
      <c r="AM5" s="110"/>
      <c r="AN5" s="110"/>
      <c r="AO5" s="110"/>
      <c r="AP5" s="110"/>
    </row>
    <row r="6" spans="2:24" ht="25.5" customHeight="1">
      <c r="B6" s="83"/>
      <c r="C6" s="83"/>
      <c r="D6" s="89"/>
      <c r="E6" s="89"/>
      <c r="F6" s="89"/>
      <c r="G6" s="89"/>
      <c r="H6" s="15"/>
      <c r="I6" s="15"/>
      <c r="J6" s="15"/>
      <c r="K6" s="15"/>
      <c r="L6" s="15"/>
      <c r="M6" s="15"/>
      <c r="N6" s="15"/>
      <c r="O6" s="15"/>
      <c r="P6" s="15"/>
      <c r="Q6" s="15"/>
      <c r="R6" s="15"/>
      <c r="S6" s="15"/>
      <c r="T6" s="15"/>
      <c r="U6" s="15"/>
      <c r="V6" s="15"/>
      <c r="W6" s="15"/>
      <c r="X6" s="15"/>
    </row>
    <row r="7" spans="2:42" s="84" customFormat="1" ht="23.25">
      <c r="B7" s="85"/>
      <c r="D7" s="81"/>
      <c r="E7" s="262" t="s">
        <v>26</v>
      </c>
      <c r="F7" s="276"/>
      <c r="G7" s="276"/>
      <c r="H7" s="276"/>
      <c r="I7" s="276"/>
      <c r="J7" s="276"/>
      <c r="K7" s="276"/>
      <c r="L7" s="276"/>
      <c r="M7" s="276"/>
      <c r="N7" s="276"/>
      <c r="O7" s="276"/>
      <c r="P7" s="276"/>
      <c r="Q7" s="81"/>
      <c r="R7" s="81"/>
      <c r="S7" s="81"/>
      <c r="T7" s="81"/>
      <c r="U7" s="81"/>
      <c r="V7" s="81"/>
      <c r="W7" s="81"/>
      <c r="X7" s="81"/>
      <c r="Z7" s="87"/>
      <c r="AA7" s="87"/>
      <c r="AB7" s="87"/>
      <c r="AC7" s="87"/>
      <c r="AD7" s="87"/>
      <c r="AE7" s="87"/>
      <c r="AF7" s="87"/>
      <c r="AG7" s="87"/>
      <c r="AH7" s="87"/>
      <c r="AI7" s="87"/>
      <c r="AJ7" s="87"/>
      <c r="AK7" s="87"/>
      <c r="AL7" s="87"/>
      <c r="AM7" s="87"/>
      <c r="AN7" s="87"/>
      <c r="AO7" s="87"/>
      <c r="AP7" s="87"/>
    </row>
    <row r="8" spans="2:43" ht="38.25" customHeight="1" thickBot="1">
      <c r="B8" s="83"/>
      <c r="C8" s="83"/>
      <c r="D8" s="8"/>
      <c r="E8" s="8"/>
      <c r="F8" s="8"/>
      <c r="G8" s="8"/>
      <c r="H8" s="8"/>
      <c r="I8" s="8"/>
      <c r="J8" s="8"/>
      <c r="K8" s="8"/>
      <c r="L8" s="8"/>
      <c r="M8" s="8"/>
      <c r="N8" s="8"/>
      <c r="O8" s="8">
        <f>Données!$R$2</f>
        <v>4</v>
      </c>
      <c r="P8" s="8"/>
      <c r="Q8" s="8"/>
      <c r="R8" s="8"/>
      <c r="S8" s="8"/>
      <c r="T8" s="8"/>
      <c r="U8" s="8"/>
      <c r="V8" s="8"/>
      <c r="W8" s="8"/>
      <c r="X8" s="8"/>
      <c r="Y8" s="8"/>
      <c r="Z8" s="81"/>
      <c r="AQ8" s="82"/>
    </row>
    <row r="9" spans="1:24" ht="18" customHeight="1" thickTop="1">
      <c r="A9" s="286" t="s">
        <v>7</v>
      </c>
      <c r="B9" s="282" t="s">
        <v>8</v>
      </c>
      <c r="C9" s="283"/>
      <c r="D9" s="277" t="s">
        <v>39</v>
      </c>
      <c r="E9" s="278"/>
      <c r="F9" s="278"/>
      <c r="G9" s="279"/>
      <c r="H9" s="288" t="s">
        <v>27</v>
      </c>
      <c r="I9" s="280" t="s">
        <v>43</v>
      </c>
      <c r="J9" s="277" t="s">
        <v>40</v>
      </c>
      <c r="K9" s="278"/>
      <c r="L9" s="278"/>
      <c r="M9" s="279"/>
      <c r="N9" s="288" t="s">
        <v>28</v>
      </c>
      <c r="O9" s="280" t="s">
        <v>43</v>
      </c>
      <c r="P9" s="292" t="s">
        <v>29</v>
      </c>
      <c r="Q9" s="294" t="s">
        <v>30</v>
      </c>
      <c r="R9" s="297" t="s">
        <v>31</v>
      </c>
      <c r="S9" s="280" t="s">
        <v>32</v>
      </c>
      <c r="T9" s="148"/>
      <c r="U9" s="112"/>
      <c r="V9" s="113"/>
      <c r="W9" s="112"/>
      <c r="X9" s="290" t="s">
        <v>7</v>
      </c>
    </row>
    <row r="10" spans="1:24" ht="18" customHeight="1" thickBot="1">
      <c r="A10" s="287"/>
      <c r="B10" s="284"/>
      <c r="C10" s="285"/>
      <c r="D10" s="166" t="s">
        <v>3</v>
      </c>
      <c r="E10" s="17" t="s">
        <v>4</v>
      </c>
      <c r="F10" s="17" t="s">
        <v>5</v>
      </c>
      <c r="G10" s="167" t="s">
        <v>6</v>
      </c>
      <c r="H10" s="289"/>
      <c r="I10" s="281"/>
      <c r="J10" s="175" t="s">
        <v>3</v>
      </c>
      <c r="K10" s="74" t="s">
        <v>4</v>
      </c>
      <c r="L10" s="74" t="s">
        <v>5</v>
      </c>
      <c r="M10" s="176" t="s">
        <v>6</v>
      </c>
      <c r="N10" s="289"/>
      <c r="O10" s="281"/>
      <c r="P10" s="293"/>
      <c r="Q10" s="295"/>
      <c r="R10" s="298"/>
      <c r="S10" s="296"/>
      <c r="T10" s="149"/>
      <c r="U10" s="115"/>
      <c r="V10" s="114"/>
      <c r="W10" s="115"/>
      <c r="X10" s="291"/>
    </row>
    <row r="11" spans="1:48" ht="18" customHeight="1" thickTop="1">
      <c r="A11" s="91">
        <v>1</v>
      </c>
      <c r="B11" s="160" t="str">
        <f>Données!$F$90</f>
        <v>NANTES VIGNEUX</v>
      </c>
      <c r="C11" s="161"/>
      <c r="D11" s="168">
        <f>Données!$I$92</f>
        <v>100</v>
      </c>
      <c r="E11" s="23">
        <f>Données!$I$93</f>
        <v>84</v>
      </c>
      <c r="F11" s="23">
        <f>Données!$I$94</f>
        <v>91</v>
      </c>
      <c r="G11" s="169">
        <f>Données!$I$95</f>
        <v>97</v>
      </c>
      <c r="H11" s="193">
        <f>Données!$I$97</f>
        <v>272</v>
      </c>
      <c r="I11" s="172">
        <f>Données!$S$97</f>
        <v>0</v>
      </c>
      <c r="J11" s="181">
        <f>Données!$R$92</f>
        <v>96</v>
      </c>
      <c r="K11" s="182">
        <f>Données!$R$93</f>
        <v>105</v>
      </c>
      <c r="L11" s="182">
        <f>Données!$R$94</f>
        <v>86</v>
      </c>
      <c r="M11" s="182">
        <f>Données!$R$95</f>
        <v>96</v>
      </c>
      <c r="N11" s="185">
        <f>Données!$R$97</f>
        <v>278</v>
      </c>
      <c r="O11" s="177">
        <f>Données!$T$97</f>
        <v>0</v>
      </c>
      <c r="P11" s="179">
        <f>Données!$G$97</f>
        <v>550</v>
      </c>
      <c r="Q11" s="187">
        <f>IF(OR(I11&gt;0,O11&gt;0),"DIS",MAX(D11:G11)+MAX(J11:M11))</f>
        <v>205</v>
      </c>
      <c r="R11" s="188">
        <f>SMALL($D11:$G11,1)+IF($O$8=3,SMALL($J11:$M11,2),SMALL($J11:$M11,1))</f>
        <v>170</v>
      </c>
      <c r="S11" s="189">
        <f>SMALL($D11:$G11,2)+IF($O$8=3,SMALL($J11:$M11,3),SMALL($J11:$M11,2))</f>
        <v>187</v>
      </c>
      <c r="T11" s="152">
        <f>IF(Q11="dis",999,IF(Q11&lt;100,0&amp;Q11,Q11))</f>
        <v>205</v>
      </c>
      <c r="U11" s="152">
        <f>IF(R11="dis",999,IF(R11&lt;100,0&amp;R11,R11))</f>
        <v>170</v>
      </c>
      <c r="V11" s="152">
        <f>IF(S11="dis",999,IF(S11&lt;100,0&amp;S11,S11))</f>
        <v>187</v>
      </c>
      <c r="W11" s="153" t="str">
        <f>CONCATENATE(T11,U11,V11,)</f>
        <v>205170187</v>
      </c>
      <c r="X11" s="103">
        <v>1</v>
      </c>
      <c r="Y11" s="21"/>
      <c r="Z11" s="25" t="s">
        <v>55</v>
      </c>
      <c r="AA11" s="18"/>
      <c r="AB11" s="23">
        <v>105</v>
      </c>
      <c r="AC11" s="23">
        <v>127</v>
      </c>
      <c r="AD11" s="23">
        <v>123</v>
      </c>
      <c r="AE11" s="23">
        <v>110</v>
      </c>
      <c r="AF11" s="23">
        <v>338</v>
      </c>
      <c r="AG11" s="140">
        <v>0</v>
      </c>
      <c r="AH11" s="142">
        <v>89</v>
      </c>
      <c r="AI11" s="139">
        <v>114</v>
      </c>
      <c r="AJ11" s="139">
        <v>93</v>
      </c>
      <c r="AK11" s="146">
        <v>94</v>
      </c>
      <c r="AL11" s="144">
        <v>276</v>
      </c>
      <c r="AM11" s="144">
        <v>0</v>
      </c>
      <c r="AN11" s="100">
        <v>614</v>
      </c>
      <c r="AO11" s="98">
        <v>241</v>
      </c>
      <c r="AP11" s="99">
        <v>194</v>
      </c>
      <c r="AQ11" s="150">
        <v>203</v>
      </c>
      <c r="AR11" s="152">
        <v>241</v>
      </c>
      <c r="AS11" s="152">
        <v>194</v>
      </c>
      <c r="AT11" s="152">
        <v>203</v>
      </c>
      <c r="AU11" s="153" t="s">
        <v>215</v>
      </c>
      <c r="AV11" s="103">
        <v>16</v>
      </c>
    </row>
    <row r="12" spans="1:48" ht="18" customHeight="1">
      <c r="A12" s="159">
        <v>2</v>
      </c>
      <c r="B12" s="160" t="str">
        <f>Données!$F$81</f>
        <v>NANTES ERDRE</v>
      </c>
      <c r="C12" s="162"/>
      <c r="D12" s="170">
        <f>Données!$I$83</f>
        <v>93</v>
      </c>
      <c r="E12" s="19">
        <f>Données!$I$84</f>
        <v>102</v>
      </c>
      <c r="F12" s="19">
        <f>Données!$I$85</f>
        <v>91</v>
      </c>
      <c r="G12" s="171">
        <f>Données!$I$86</f>
        <v>103</v>
      </c>
      <c r="H12" s="174">
        <f>Données!$I$88</f>
        <v>286</v>
      </c>
      <c r="I12" s="173">
        <f>Données!$S$88</f>
        <v>0</v>
      </c>
      <c r="J12" s="183">
        <f>Données!$R$83</f>
        <v>95</v>
      </c>
      <c r="K12" s="182">
        <f>Données!$R$84</f>
        <v>81</v>
      </c>
      <c r="L12" s="182">
        <f>Données!$R$85</f>
        <v>93</v>
      </c>
      <c r="M12" s="184">
        <f>Données!$R$86</f>
        <v>96</v>
      </c>
      <c r="N12" s="186">
        <f>Données!$R$88</f>
        <v>269</v>
      </c>
      <c r="O12" s="178">
        <f>Données!$T$88</f>
        <v>0</v>
      </c>
      <c r="P12" s="180">
        <f>Données!$G$88</f>
        <v>555</v>
      </c>
      <c r="Q12" s="190">
        <f>IF(OR(I12&gt;0,O12&gt;0),"DIS",MAX(D12:G12)+MAX(J12:M12))</f>
        <v>199</v>
      </c>
      <c r="R12" s="191">
        <f>SMALL($D12:$G12,1)+IF($O$8=3,SMALL($J12:$M12,2),SMALL($J12:$M12,1))</f>
        <v>172</v>
      </c>
      <c r="S12" s="192">
        <f>SMALL($D12:$G12,2)+IF($O$8=3,SMALL($J12:$M12,3),SMALL($J12:$M12,2))</f>
        <v>186</v>
      </c>
      <c r="T12" s="154">
        <f>IF(Q12="dis",999,IF(Q12&lt;100,0&amp;Q12,Q12))</f>
        <v>199</v>
      </c>
      <c r="U12" s="154">
        <f>IF(R12="dis",999,IF(R12&lt;100,0&amp;R12,R12))</f>
        <v>172</v>
      </c>
      <c r="V12" s="154">
        <f>IF(S12="dis",999,IF(S12&lt;100,0&amp;S12,S12))</f>
        <v>186</v>
      </c>
      <c r="W12" s="155" t="str">
        <f>CONCATENATE(T12,U12,V12,)</f>
        <v>199172186</v>
      </c>
      <c r="X12" s="80">
        <v>2</v>
      </c>
      <c r="Y12" s="21"/>
      <c r="Z12" s="25" t="s">
        <v>62</v>
      </c>
      <c r="AA12" s="20"/>
      <c r="AB12" s="19">
        <v>92</v>
      </c>
      <c r="AC12" s="19">
        <v>96</v>
      </c>
      <c r="AD12" s="19">
        <v>95</v>
      </c>
      <c r="AE12" s="19">
        <v>100</v>
      </c>
      <c r="AF12" s="19">
        <v>283</v>
      </c>
      <c r="AG12" s="141">
        <v>0</v>
      </c>
      <c r="AH12" s="143">
        <v>89</v>
      </c>
      <c r="AI12" s="139">
        <v>95</v>
      </c>
      <c r="AJ12" s="139">
        <v>90</v>
      </c>
      <c r="AK12" s="147">
        <v>103</v>
      </c>
      <c r="AL12" s="145">
        <v>274</v>
      </c>
      <c r="AM12" s="145">
        <v>0</v>
      </c>
      <c r="AN12" s="90">
        <v>557</v>
      </c>
      <c r="AO12" s="101">
        <v>203</v>
      </c>
      <c r="AP12" s="102">
        <v>181</v>
      </c>
      <c r="AQ12" s="151">
        <v>185</v>
      </c>
      <c r="AR12" s="154">
        <v>203</v>
      </c>
      <c r="AS12" s="154">
        <v>181</v>
      </c>
      <c r="AT12" s="154">
        <v>185</v>
      </c>
      <c r="AU12" s="155" t="s">
        <v>202</v>
      </c>
      <c r="AV12" s="80">
        <v>3</v>
      </c>
    </row>
    <row r="13" spans="1:48" ht="18" customHeight="1">
      <c r="A13" s="159">
        <v>3</v>
      </c>
      <c r="B13" s="160" t="str">
        <f>Données!$F$18</f>
        <v>ANGERS</v>
      </c>
      <c r="C13" s="162"/>
      <c r="D13" s="170">
        <f>Données!$I$20</f>
        <v>92</v>
      </c>
      <c r="E13" s="19">
        <f>Données!$I$21</f>
        <v>96</v>
      </c>
      <c r="F13" s="19">
        <f>Données!$I$22</f>
        <v>95</v>
      </c>
      <c r="G13" s="171">
        <f>Données!$I$23</f>
        <v>100</v>
      </c>
      <c r="H13" s="174">
        <f>Données!$I$25</f>
        <v>283</v>
      </c>
      <c r="I13" s="173">
        <f>Données!$S$25</f>
        <v>0</v>
      </c>
      <c r="J13" s="183">
        <f>Données!$R$20</f>
        <v>89</v>
      </c>
      <c r="K13" s="182">
        <f>Données!$R$21</f>
        <v>95</v>
      </c>
      <c r="L13" s="182">
        <f>Données!$R$22</f>
        <v>90</v>
      </c>
      <c r="M13" s="184">
        <f>Données!$R$23</f>
        <v>103</v>
      </c>
      <c r="N13" s="186">
        <f>Données!$R$25</f>
        <v>274</v>
      </c>
      <c r="O13" s="178">
        <f>Données!$T$25</f>
        <v>0</v>
      </c>
      <c r="P13" s="180">
        <f>Données!$G$25</f>
        <v>557</v>
      </c>
      <c r="Q13" s="190">
        <f>IF(OR(I13&gt;0,O13&gt;0),"DIS",MAX(D13:G13)+MAX(J13:M13))</f>
        <v>203</v>
      </c>
      <c r="R13" s="191">
        <f>SMALL($D13:$G13,1)+IF($O$8=3,SMALL($J13:$M13,2),SMALL($J13:$M13,1))</f>
        <v>181</v>
      </c>
      <c r="S13" s="192">
        <f>SMALL($D13:$G13,2)+IF($O$8=3,SMALL($J13:$M13,3),SMALL($J13:$M13,2))</f>
        <v>185</v>
      </c>
      <c r="T13" s="154">
        <f>IF(Q13="dis",999,IF(Q13&lt;100,0&amp;Q13,Q13))</f>
        <v>203</v>
      </c>
      <c r="U13" s="154">
        <f>IF(R13="dis",999,IF(R13&lt;100,0&amp;R13,R13))</f>
        <v>181</v>
      </c>
      <c r="V13" s="154">
        <f>IF(S13="dis",999,IF(S13&lt;100,0&amp;S13,S13))</f>
        <v>185</v>
      </c>
      <c r="W13" s="155" t="str">
        <f>CONCATENATE(T13,U13,V13,)</f>
        <v>203181185</v>
      </c>
      <c r="X13" s="80">
        <v>3</v>
      </c>
      <c r="Y13" s="21"/>
      <c r="Z13" s="25" t="s">
        <v>71</v>
      </c>
      <c r="AA13" s="20"/>
      <c r="AB13" s="19">
        <v>107</v>
      </c>
      <c r="AC13" s="19">
        <v>106</v>
      </c>
      <c r="AD13" s="19">
        <v>100</v>
      </c>
      <c r="AE13" s="19">
        <v>108</v>
      </c>
      <c r="AF13" s="19">
        <v>313</v>
      </c>
      <c r="AG13" s="141">
        <v>0</v>
      </c>
      <c r="AH13" s="143">
        <v>112</v>
      </c>
      <c r="AI13" s="139">
        <v>96</v>
      </c>
      <c r="AJ13" s="139">
        <v>100</v>
      </c>
      <c r="AK13" s="147">
        <v>100</v>
      </c>
      <c r="AL13" s="145">
        <v>296</v>
      </c>
      <c r="AM13" s="145">
        <v>0</v>
      </c>
      <c r="AN13" s="90">
        <v>609</v>
      </c>
      <c r="AO13" s="101">
        <v>220</v>
      </c>
      <c r="AP13" s="102">
        <v>196</v>
      </c>
      <c r="AQ13" s="151">
        <v>206</v>
      </c>
      <c r="AR13" s="154">
        <v>220</v>
      </c>
      <c r="AS13" s="154">
        <v>196</v>
      </c>
      <c r="AT13" s="154">
        <v>206</v>
      </c>
      <c r="AU13" s="155" t="s">
        <v>214</v>
      </c>
      <c r="AV13" s="80">
        <v>15</v>
      </c>
    </row>
    <row r="14" spans="1:48" ht="18" customHeight="1">
      <c r="A14" s="159">
        <v>4</v>
      </c>
      <c r="B14" s="160" t="str">
        <f>Données!$F$54</f>
        <v>BOURGES</v>
      </c>
      <c r="C14" s="162"/>
      <c r="D14" s="170">
        <f>Données!$I$56</f>
        <v>96</v>
      </c>
      <c r="E14" s="19">
        <f>Données!$I$57</f>
        <v>102</v>
      </c>
      <c r="F14" s="19">
        <f>Données!$I$58</f>
        <v>112</v>
      </c>
      <c r="G14" s="171">
        <f>Données!$I$59</f>
        <v>86</v>
      </c>
      <c r="H14" s="174">
        <f>Données!$I$61</f>
        <v>284</v>
      </c>
      <c r="I14" s="173">
        <f>Données!$S$61</f>
        <v>0</v>
      </c>
      <c r="J14" s="183">
        <f>Données!$R$56</f>
        <v>97</v>
      </c>
      <c r="K14" s="182">
        <f>Données!$R$57</f>
        <v>97</v>
      </c>
      <c r="L14" s="182">
        <f>Données!$R$58</f>
        <v>97</v>
      </c>
      <c r="M14" s="184">
        <f>Données!$R$59</f>
        <v>84</v>
      </c>
      <c r="N14" s="186">
        <f>Données!$R$61</f>
        <v>278</v>
      </c>
      <c r="O14" s="178">
        <f>Données!$T$61</f>
        <v>0</v>
      </c>
      <c r="P14" s="180">
        <f>Données!$G$61</f>
        <v>562</v>
      </c>
      <c r="Q14" s="190">
        <f>IF(OR(I14&gt;0,O14&gt;0),"DIS",MAX(D14:G14)+MAX(J14:M14))</f>
        <v>209</v>
      </c>
      <c r="R14" s="191">
        <f>SMALL($D14:$G14,1)+IF($O$8=3,SMALL($J14:$M14,2),SMALL($J14:$M14,1))</f>
        <v>170</v>
      </c>
      <c r="S14" s="192">
        <f>SMALL($D14:$G14,2)+IF($O$8=3,SMALL($J14:$M14,3),SMALL($J14:$M14,2))</f>
        <v>193</v>
      </c>
      <c r="T14" s="154">
        <f>IF(Q14="dis",999,IF(Q14&lt;100,0&amp;Q14,Q14))</f>
        <v>209</v>
      </c>
      <c r="U14" s="154">
        <f>IF(R14="dis",999,IF(R14&lt;100,0&amp;R14,R14))</f>
        <v>170</v>
      </c>
      <c r="V14" s="154">
        <f>IF(S14="dis",999,IF(S14&lt;100,0&amp;S14,S14))</f>
        <v>193</v>
      </c>
      <c r="W14" s="155" t="str">
        <f>CONCATENATE(T14,U14,V14,)</f>
        <v>209170193</v>
      </c>
      <c r="X14" s="80">
        <v>4</v>
      </c>
      <c r="Y14" s="21"/>
      <c r="Z14" s="25" t="s">
        <v>80</v>
      </c>
      <c r="AA14" s="20"/>
      <c r="AB14" s="19">
        <v>116</v>
      </c>
      <c r="AC14" s="19">
        <v>113</v>
      </c>
      <c r="AD14" s="19">
        <v>106</v>
      </c>
      <c r="AE14" s="19">
        <v>94</v>
      </c>
      <c r="AF14" s="19">
        <v>313</v>
      </c>
      <c r="AG14" s="19">
        <v>0</v>
      </c>
      <c r="AH14" s="139">
        <v>114</v>
      </c>
      <c r="AI14" s="139">
        <v>106</v>
      </c>
      <c r="AJ14" s="139">
        <v>95</v>
      </c>
      <c r="AK14" s="147">
        <v>89</v>
      </c>
      <c r="AL14" s="145">
        <v>290</v>
      </c>
      <c r="AM14" s="145">
        <v>0</v>
      </c>
      <c r="AN14" s="90">
        <v>603</v>
      </c>
      <c r="AO14" s="101">
        <v>230</v>
      </c>
      <c r="AP14" s="102">
        <v>183</v>
      </c>
      <c r="AQ14" s="151">
        <v>201</v>
      </c>
      <c r="AR14" s="154">
        <v>230</v>
      </c>
      <c r="AS14" s="154">
        <v>183</v>
      </c>
      <c r="AT14" s="154">
        <v>201</v>
      </c>
      <c r="AU14" s="155" t="s">
        <v>212</v>
      </c>
      <c r="AV14" s="80">
        <v>13</v>
      </c>
    </row>
    <row r="15" spans="1:48" ht="18" customHeight="1">
      <c r="A15" s="159">
        <v>5</v>
      </c>
      <c r="B15" s="160" t="str">
        <f>Données!$F$153</f>
        <v>SARGE/LE MANS</v>
      </c>
      <c r="C15" s="162"/>
      <c r="D15" s="170">
        <f>Données!$I$155</f>
        <v>97</v>
      </c>
      <c r="E15" s="19">
        <f>Données!$I$156</f>
        <v>95</v>
      </c>
      <c r="F15" s="19">
        <f>Données!$I$157</f>
        <v>92</v>
      </c>
      <c r="G15" s="171">
        <f>Données!$I$158</f>
        <v>102</v>
      </c>
      <c r="H15" s="174">
        <f>Données!$I$160</f>
        <v>284</v>
      </c>
      <c r="I15" s="173">
        <f>Données!$S$160</f>
        <v>0</v>
      </c>
      <c r="J15" s="183">
        <f>Données!$R$155</f>
        <v>88</v>
      </c>
      <c r="K15" s="182">
        <f>Données!$R$156</f>
        <v>118</v>
      </c>
      <c r="L15" s="182">
        <f>Données!$R$157</f>
        <v>96</v>
      </c>
      <c r="M15" s="184">
        <f>Données!$R$158</f>
        <v>94</v>
      </c>
      <c r="N15" s="186">
        <f>Données!$R$160</f>
        <v>278</v>
      </c>
      <c r="O15" s="178">
        <f>Données!$T$160</f>
        <v>0</v>
      </c>
      <c r="P15" s="180">
        <f>Données!$G$160</f>
        <v>562</v>
      </c>
      <c r="Q15" s="190">
        <f>IF(OR(I15&gt;0,O15&gt;0),"DIS",MAX(D15:G15)+MAX(J15:M15))</f>
        <v>220</v>
      </c>
      <c r="R15" s="191">
        <f>SMALL($D15:$G15,1)+IF($O$8=3,SMALL($J15:$M15,2),SMALL($J15:$M15,1))</f>
        <v>180</v>
      </c>
      <c r="S15" s="192">
        <f>SMALL($D15:$G15,2)+IF($O$8=3,SMALL($J15:$M15,3),SMALL($J15:$M15,2))</f>
        <v>189</v>
      </c>
      <c r="T15" s="154">
        <f>IF(Q15="dis",999,IF(Q15&lt;100,0&amp;Q15,Q15))</f>
        <v>220</v>
      </c>
      <c r="U15" s="154">
        <f>IF(R15="dis",999,IF(R15&lt;100,0&amp;R15,R15))</f>
        <v>180</v>
      </c>
      <c r="V15" s="154">
        <f>IF(S15="dis",999,IF(S15&lt;100,0&amp;S15,S15))</f>
        <v>189</v>
      </c>
      <c r="W15" s="155" t="str">
        <f>CONCATENATE(T15,U15,V15,)</f>
        <v>220180189</v>
      </c>
      <c r="X15" s="80">
        <v>5</v>
      </c>
      <c r="Y15" s="21"/>
      <c r="Z15" s="25" t="s">
        <v>89</v>
      </c>
      <c r="AA15" s="20"/>
      <c r="AB15" s="19">
        <v>102</v>
      </c>
      <c r="AC15" s="19">
        <v>119</v>
      </c>
      <c r="AD15" s="19">
        <v>104</v>
      </c>
      <c r="AE15" s="19">
        <v>103</v>
      </c>
      <c r="AF15" s="19">
        <v>309</v>
      </c>
      <c r="AG15" s="19">
        <v>0</v>
      </c>
      <c r="AH15" s="139">
        <v>93</v>
      </c>
      <c r="AI15" s="139">
        <v>116</v>
      </c>
      <c r="AJ15" s="139">
        <v>102</v>
      </c>
      <c r="AK15" s="147">
        <v>84</v>
      </c>
      <c r="AL15" s="145">
        <v>279</v>
      </c>
      <c r="AM15" s="145">
        <v>0</v>
      </c>
      <c r="AN15" s="90">
        <v>588</v>
      </c>
      <c r="AO15" s="101">
        <v>235</v>
      </c>
      <c r="AP15" s="102">
        <v>186</v>
      </c>
      <c r="AQ15" s="151">
        <v>196</v>
      </c>
      <c r="AR15" s="154">
        <v>235</v>
      </c>
      <c r="AS15" s="154">
        <v>186</v>
      </c>
      <c r="AT15" s="154">
        <v>196</v>
      </c>
      <c r="AU15" s="155" t="s">
        <v>209</v>
      </c>
      <c r="AV15" s="80">
        <v>10</v>
      </c>
    </row>
    <row r="16" spans="1:48" ht="18" customHeight="1">
      <c r="A16" s="159">
        <v>6</v>
      </c>
      <c r="B16" s="160" t="str">
        <f>Données!$F$99</f>
        <v>ORLEANS DONNERY</v>
      </c>
      <c r="C16" s="162"/>
      <c r="D16" s="170">
        <f>Données!$I$101</f>
        <v>92</v>
      </c>
      <c r="E16" s="19">
        <f>Données!$I$102</f>
        <v>100</v>
      </c>
      <c r="F16" s="19">
        <f>Données!$I$103</f>
        <v>89</v>
      </c>
      <c r="G16" s="171">
        <f>Données!$I$104</f>
        <v>101</v>
      </c>
      <c r="H16" s="174">
        <f>Données!$I$106</f>
        <v>281</v>
      </c>
      <c r="I16" s="173">
        <f>Données!$S$106</f>
        <v>0</v>
      </c>
      <c r="J16" s="183">
        <f>Données!$R$101</f>
        <v>100</v>
      </c>
      <c r="K16" s="182">
        <f>Données!$R$102</f>
        <v>96</v>
      </c>
      <c r="L16" s="182">
        <f>Données!$R$103</f>
        <v>98</v>
      </c>
      <c r="M16" s="184">
        <f>Données!$R$104</f>
        <v>94</v>
      </c>
      <c r="N16" s="186">
        <f>Données!$R$106</f>
        <v>288</v>
      </c>
      <c r="O16" s="178">
        <f>Données!$T$106</f>
        <v>0</v>
      </c>
      <c r="P16" s="180">
        <f>Données!$G$106</f>
        <v>569</v>
      </c>
      <c r="Q16" s="190">
        <f>IF(OR(I16&gt;0,O16&gt;0),"DIS",MAX(D16:G16)+MAX(J16:M16))</f>
        <v>201</v>
      </c>
      <c r="R16" s="191">
        <f>SMALL($D16:$G16,1)+IF($O$8=3,SMALL($J16:$M16,2),SMALL($J16:$M16,1))</f>
        <v>183</v>
      </c>
      <c r="S16" s="192">
        <f>SMALL($D16:$G16,2)+IF($O$8=3,SMALL($J16:$M16,3),SMALL($J16:$M16,2))</f>
        <v>188</v>
      </c>
      <c r="T16" s="154">
        <f>IF(Q16="dis",999,IF(Q16&lt;100,0&amp;Q16,Q16))</f>
        <v>201</v>
      </c>
      <c r="U16" s="154">
        <f>IF(R16="dis",999,IF(R16&lt;100,0&amp;R16,R16))</f>
        <v>183</v>
      </c>
      <c r="V16" s="154">
        <f>IF(S16="dis",999,IF(S16&lt;100,0&amp;S16,S16))</f>
        <v>188</v>
      </c>
      <c r="W16" s="155" t="str">
        <f>CONCATENATE(T16,U16,V16,)</f>
        <v>201183188</v>
      </c>
      <c r="X16" s="80">
        <v>6</v>
      </c>
      <c r="Y16" s="21"/>
      <c r="Z16" s="25" t="s">
        <v>98</v>
      </c>
      <c r="AA16" s="20"/>
      <c r="AB16" s="19">
        <v>96</v>
      </c>
      <c r="AC16" s="19">
        <v>102</v>
      </c>
      <c r="AD16" s="19">
        <v>112</v>
      </c>
      <c r="AE16" s="19">
        <v>86</v>
      </c>
      <c r="AF16" s="19">
        <v>284</v>
      </c>
      <c r="AG16" s="19">
        <v>0</v>
      </c>
      <c r="AH16" s="139">
        <v>97</v>
      </c>
      <c r="AI16" s="139">
        <v>97</v>
      </c>
      <c r="AJ16" s="139">
        <v>97</v>
      </c>
      <c r="AK16" s="147">
        <v>84</v>
      </c>
      <c r="AL16" s="145">
        <v>278</v>
      </c>
      <c r="AM16" s="145">
        <v>0</v>
      </c>
      <c r="AN16" s="90">
        <v>562</v>
      </c>
      <c r="AO16" s="101">
        <v>209</v>
      </c>
      <c r="AP16" s="102">
        <v>170</v>
      </c>
      <c r="AQ16" s="151">
        <v>193</v>
      </c>
      <c r="AR16" s="154">
        <v>209</v>
      </c>
      <c r="AS16" s="154">
        <v>170</v>
      </c>
      <c r="AT16" s="154">
        <v>193</v>
      </c>
      <c r="AU16" s="155" t="s">
        <v>203</v>
      </c>
      <c r="AV16" s="80">
        <v>4</v>
      </c>
    </row>
    <row r="17" spans="1:48" ht="18" customHeight="1">
      <c r="A17" s="159">
        <v>7</v>
      </c>
      <c r="B17" s="160" t="str">
        <f>Données!$F$108</f>
        <v>PLOEMEUR</v>
      </c>
      <c r="C17" s="162"/>
      <c r="D17" s="170">
        <f>Données!$I$110</f>
        <v>96</v>
      </c>
      <c r="E17" s="19">
        <f>Données!$I$111</f>
        <v>100</v>
      </c>
      <c r="F17" s="19">
        <f>Données!$I$112</f>
        <v>105</v>
      </c>
      <c r="G17" s="171">
        <f>Données!$I$113</f>
        <v>109</v>
      </c>
      <c r="H17" s="174">
        <f>Données!$I$115</f>
        <v>301</v>
      </c>
      <c r="I17" s="173">
        <f>Données!$S$115</f>
        <v>0</v>
      </c>
      <c r="J17" s="183">
        <f>Données!$R$110</f>
        <v>90</v>
      </c>
      <c r="K17" s="182">
        <f>Données!$R$111</f>
        <v>102</v>
      </c>
      <c r="L17" s="182">
        <f>Données!$R$112</f>
        <v>90</v>
      </c>
      <c r="M17" s="184">
        <f>Données!$R$113</f>
        <v>93</v>
      </c>
      <c r="N17" s="186">
        <f>Données!$R$115</f>
        <v>273</v>
      </c>
      <c r="O17" s="178">
        <f>Données!$T$115</f>
        <v>0</v>
      </c>
      <c r="P17" s="180">
        <f>Données!$G$115</f>
        <v>574</v>
      </c>
      <c r="Q17" s="190">
        <f>IF(OR(I17&gt;0,O17&gt;0),"DIS",MAX(D17:G17)+MAX(J17:M17))</f>
        <v>211</v>
      </c>
      <c r="R17" s="191">
        <f>SMALL($D17:$G17,1)+IF($O$8=3,SMALL($J17:$M17,2),SMALL($J17:$M17,1))</f>
        <v>186</v>
      </c>
      <c r="S17" s="192">
        <f>SMALL($D17:$G17,2)+IF($O$8=3,SMALL($J17:$M17,3),SMALL($J17:$M17,2))</f>
        <v>190</v>
      </c>
      <c r="T17" s="154">
        <f>IF(Q17="dis",999,IF(Q17&lt;100,0&amp;Q17,Q17))</f>
        <v>211</v>
      </c>
      <c r="U17" s="154">
        <f>IF(R17="dis",999,IF(R17&lt;100,0&amp;R17,R17))</f>
        <v>186</v>
      </c>
      <c r="V17" s="154">
        <f>IF(S17="dis",999,IF(S17&lt;100,0&amp;S17,S17))</f>
        <v>190</v>
      </c>
      <c r="W17" s="155" t="str">
        <f>CONCATENATE(T17,U17,V17,)</f>
        <v>211186190</v>
      </c>
      <c r="X17" s="80">
        <v>7</v>
      </c>
      <c r="Y17" s="21"/>
      <c r="Z17" s="25" t="s">
        <v>104</v>
      </c>
      <c r="AA17" s="20"/>
      <c r="AB17" s="19">
        <v>115</v>
      </c>
      <c r="AC17" s="19">
        <v>108</v>
      </c>
      <c r="AD17" s="19">
        <v>104</v>
      </c>
      <c r="AE17" s="19">
        <v>100</v>
      </c>
      <c r="AF17" s="19">
        <v>312</v>
      </c>
      <c r="AG17" s="19">
        <v>0</v>
      </c>
      <c r="AH17" s="139">
        <v>107</v>
      </c>
      <c r="AI17" s="139">
        <v>104</v>
      </c>
      <c r="AJ17" s="139">
        <v>98</v>
      </c>
      <c r="AK17" s="147">
        <v>107</v>
      </c>
      <c r="AL17" s="145">
        <v>309</v>
      </c>
      <c r="AM17" s="145">
        <v>0</v>
      </c>
      <c r="AN17" s="90">
        <v>621</v>
      </c>
      <c r="AO17" s="101">
        <v>222</v>
      </c>
      <c r="AP17" s="102">
        <v>198</v>
      </c>
      <c r="AQ17" s="151">
        <v>208</v>
      </c>
      <c r="AR17" s="154">
        <v>222</v>
      </c>
      <c r="AS17" s="154">
        <v>198</v>
      </c>
      <c r="AT17" s="154">
        <v>208</v>
      </c>
      <c r="AU17" s="155" t="s">
        <v>216</v>
      </c>
      <c r="AV17" s="80">
        <v>17</v>
      </c>
    </row>
    <row r="18" spans="1:48" ht="18" customHeight="1">
      <c r="A18" s="159">
        <v>8</v>
      </c>
      <c r="B18" s="160" t="str">
        <f>Données!$F$135</f>
        <v>SABLE SOLESMES</v>
      </c>
      <c r="C18" s="162"/>
      <c r="D18" s="170">
        <f>Données!$I$137</f>
        <v>108</v>
      </c>
      <c r="E18" s="19">
        <f>Données!$I$138</f>
        <v>108</v>
      </c>
      <c r="F18" s="19">
        <f>Données!$I$139</f>
        <v>90</v>
      </c>
      <c r="G18" s="171">
        <f>Données!$I$140</f>
        <v>97</v>
      </c>
      <c r="H18" s="174">
        <f>Données!$I$142</f>
        <v>295</v>
      </c>
      <c r="I18" s="173">
        <f>Données!$S$142</f>
        <v>0</v>
      </c>
      <c r="J18" s="183">
        <f>Données!$R$137</f>
        <v>96</v>
      </c>
      <c r="K18" s="182">
        <f>Données!$R$138</f>
        <v>111</v>
      </c>
      <c r="L18" s="182">
        <f>Données!$R$139</f>
        <v>93</v>
      </c>
      <c r="M18" s="184">
        <f>Données!$R$140</f>
        <v>90</v>
      </c>
      <c r="N18" s="186">
        <f>Données!$R$142</f>
        <v>279</v>
      </c>
      <c r="O18" s="178">
        <f>Données!$T$142</f>
        <v>0</v>
      </c>
      <c r="P18" s="180">
        <f>Données!$G$142</f>
        <v>574</v>
      </c>
      <c r="Q18" s="190">
        <f>IF(OR(I18&gt;0,O18&gt;0),"DIS",MAX(D18:G18)+MAX(J18:M18))</f>
        <v>219</v>
      </c>
      <c r="R18" s="191">
        <f>SMALL($D18:$G18,1)+IF($O$8=3,SMALL($J18:$M18,2),SMALL($J18:$M18,1))</f>
        <v>180</v>
      </c>
      <c r="S18" s="192">
        <f>SMALL($D18:$G18,2)+IF($O$8=3,SMALL($J18:$M18,3),SMALL($J18:$M18,2))</f>
        <v>190</v>
      </c>
      <c r="T18" s="154">
        <f>IF(Q18="dis",999,IF(Q18&lt;100,0&amp;Q18,Q18))</f>
        <v>219</v>
      </c>
      <c r="U18" s="154">
        <f>IF(R18="dis",999,IF(R18&lt;100,0&amp;R18,R18))</f>
        <v>180</v>
      </c>
      <c r="V18" s="154">
        <f>IF(S18="dis",999,IF(S18&lt;100,0&amp;S18,S18))</f>
        <v>190</v>
      </c>
      <c r="W18" s="155" t="str">
        <f>CONCATENATE(T18,U18,V18,)</f>
        <v>219180190</v>
      </c>
      <c r="X18" s="80">
        <v>8</v>
      </c>
      <c r="Y18" s="21"/>
      <c r="Z18" s="25" t="s">
        <v>111</v>
      </c>
      <c r="AA18" s="20"/>
      <c r="AB18" s="19">
        <v>102</v>
      </c>
      <c r="AC18" s="19">
        <v>108</v>
      </c>
      <c r="AD18" s="19">
        <v>101</v>
      </c>
      <c r="AE18" s="19">
        <v>99</v>
      </c>
      <c r="AF18" s="19">
        <v>302</v>
      </c>
      <c r="AG18" s="19">
        <v>0</v>
      </c>
      <c r="AH18" s="139">
        <v>95</v>
      </c>
      <c r="AI18" s="139">
        <v>106</v>
      </c>
      <c r="AJ18" s="139">
        <v>102</v>
      </c>
      <c r="AK18" s="147">
        <v>99</v>
      </c>
      <c r="AL18" s="145">
        <v>296</v>
      </c>
      <c r="AM18" s="145">
        <v>0</v>
      </c>
      <c r="AN18" s="90">
        <v>598</v>
      </c>
      <c r="AO18" s="101">
        <v>214</v>
      </c>
      <c r="AP18" s="102">
        <v>194</v>
      </c>
      <c r="AQ18" s="151">
        <v>200</v>
      </c>
      <c r="AR18" s="154">
        <v>214</v>
      </c>
      <c r="AS18" s="154">
        <v>194</v>
      </c>
      <c r="AT18" s="154">
        <v>200</v>
      </c>
      <c r="AU18" s="155" t="s">
        <v>211</v>
      </c>
      <c r="AV18" s="80">
        <v>12</v>
      </c>
    </row>
    <row r="19" spans="1:48" ht="18" customHeight="1">
      <c r="A19" s="159">
        <v>9</v>
      </c>
      <c r="B19" s="160" t="str">
        <f>Données!$F$126</f>
        <v>ROCHERS SEVIGNE</v>
      </c>
      <c r="C19" s="162"/>
      <c r="D19" s="170">
        <f>Données!$I$128</f>
        <v>78</v>
      </c>
      <c r="E19" s="19">
        <f>Données!$I$129</f>
        <v>103</v>
      </c>
      <c r="F19" s="19">
        <f>Données!$I$130</f>
        <v>111</v>
      </c>
      <c r="G19" s="171">
        <f>Données!$I$131</f>
        <v>112</v>
      </c>
      <c r="H19" s="174">
        <f>Données!$I$133</f>
        <v>292</v>
      </c>
      <c r="I19" s="173">
        <f>Données!$S$133</f>
        <v>0</v>
      </c>
      <c r="J19" s="183">
        <f>Données!$R$128</f>
        <v>94</v>
      </c>
      <c r="K19" s="182">
        <f>Données!$R$129</f>
        <v>103</v>
      </c>
      <c r="L19" s="182">
        <f>Données!$R$130</f>
        <v>96</v>
      </c>
      <c r="M19" s="184">
        <f>Données!$R$131</f>
        <v>113</v>
      </c>
      <c r="N19" s="186">
        <f>Données!$R$133</f>
        <v>293</v>
      </c>
      <c r="O19" s="178">
        <f>Données!$T$133</f>
        <v>0</v>
      </c>
      <c r="P19" s="180">
        <f>Données!$G$133</f>
        <v>585</v>
      </c>
      <c r="Q19" s="190">
        <f>IF(OR(I19&gt;0,O19&gt;0),"DIS",MAX(D19:G19)+MAX(J19:M19))</f>
        <v>225</v>
      </c>
      <c r="R19" s="191">
        <f>SMALL($D19:$G19,1)+IF($O$8=3,SMALL($J19:$M19,2),SMALL($J19:$M19,1))</f>
        <v>172</v>
      </c>
      <c r="S19" s="192">
        <f>SMALL($D19:$G19,2)+IF($O$8=3,SMALL($J19:$M19,3),SMALL($J19:$M19,2))</f>
        <v>199</v>
      </c>
      <c r="T19" s="154">
        <f>IF(Q19="dis",999,IF(Q19&lt;100,0&amp;Q19,Q19))</f>
        <v>225</v>
      </c>
      <c r="U19" s="154">
        <f>IF(R19="dis",999,IF(R19&lt;100,0&amp;R19,R19))</f>
        <v>172</v>
      </c>
      <c r="V19" s="154">
        <f>IF(S19="dis",999,IF(S19&lt;100,0&amp;S19,S19))</f>
        <v>199</v>
      </c>
      <c r="W19" s="155" t="str">
        <f>CONCATENATE(T19,U19,V19,)</f>
        <v>225172199</v>
      </c>
      <c r="X19" s="80">
        <v>9</v>
      </c>
      <c r="Y19" s="21"/>
      <c r="Z19" s="25" t="s">
        <v>120</v>
      </c>
      <c r="AA19" s="20"/>
      <c r="AB19" s="19">
        <v>93</v>
      </c>
      <c r="AC19" s="19">
        <v>102</v>
      </c>
      <c r="AD19" s="19">
        <v>91</v>
      </c>
      <c r="AE19" s="19">
        <v>103</v>
      </c>
      <c r="AF19" s="19">
        <v>286</v>
      </c>
      <c r="AG19" s="19">
        <v>0</v>
      </c>
      <c r="AH19" s="139">
        <v>95</v>
      </c>
      <c r="AI19" s="139">
        <v>81</v>
      </c>
      <c r="AJ19" s="139">
        <v>93</v>
      </c>
      <c r="AK19" s="147">
        <v>96</v>
      </c>
      <c r="AL19" s="145">
        <v>269</v>
      </c>
      <c r="AM19" s="145">
        <v>0</v>
      </c>
      <c r="AN19" s="90">
        <v>555</v>
      </c>
      <c r="AO19" s="101">
        <v>199</v>
      </c>
      <c r="AP19" s="102">
        <v>172</v>
      </c>
      <c r="AQ19" s="151">
        <v>186</v>
      </c>
      <c r="AR19" s="154">
        <v>199</v>
      </c>
      <c r="AS19" s="154">
        <v>172</v>
      </c>
      <c r="AT19" s="154">
        <v>186</v>
      </c>
      <c r="AU19" s="155" t="s">
        <v>201</v>
      </c>
      <c r="AV19" s="80">
        <v>2</v>
      </c>
    </row>
    <row r="20" spans="1:48" ht="18" customHeight="1">
      <c r="A20" s="159">
        <v>10</v>
      </c>
      <c r="B20" s="160" t="str">
        <f>Données!$F$45</f>
        <v>BOIS D'O</v>
      </c>
      <c r="C20" s="162"/>
      <c r="D20" s="170">
        <f>Données!$I$47</f>
        <v>102</v>
      </c>
      <c r="E20" s="19">
        <f>Données!$I$48</f>
        <v>119</v>
      </c>
      <c r="F20" s="19">
        <f>Données!$I$49</f>
        <v>104</v>
      </c>
      <c r="G20" s="171">
        <f>Données!$I$50</f>
        <v>103</v>
      </c>
      <c r="H20" s="174">
        <f>Données!$I$52</f>
        <v>309</v>
      </c>
      <c r="I20" s="173">
        <f>Données!$S$52</f>
        <v>0</v>
      </c>
      <c r="J20" s="183">
        <f>Données!$R$47</f>
        <v>93</v>
      </c>
      <c r="K20" s="182">
        <f>Données!$R$48</f>
        <v>116</v>
      </c>
      <c r="L20" s="182">
        <f>Données!$R$49</f>
        <v>102</v>
      </c>
      <c r="M20" s="184">
        <f>Données!$R$50</f>
        <v>84</v>
      </c>
      <c r="N20" s="186">
        <f>Données!$R$52</f>
        <v>279</v>
      </c>
      <c r="O20" s="178">
        <f>Données!$T$52</f>
        <v>0</v>
      </c>
      <c r="P20" s="180">
        <f>Données!$G$52</f>
        <v>588</v>
      </c>
      <c r="Q20" s="190">
        <f>IF(OR(I20&gt;0,O20&gt;0),"DIS",MAX(D20:G20)+MAX(J20:M20))</f>
        <v>235</v>
      </c>
      <c r="R20" s="191">
        <f>SMALL($D20:$G20,1)+IF($O$8=3,SMALL($J20:$M20,2),SMALL($J20:$M20,1))</f>
        <v>186</v>
      </c>
      <c r="S20" s="192">
        <f>SMALL($D20:$G20,2)+IF($O$8=3,SMALL($J20:$M20,3),SMALL($J20:$M20,2))</f>
        <v>196</v>
      </c>
      <c r="T20" s="154">
        <f>IF(Q20="dis",999,IF(Q20&lt;100,0&amp;Q20,Q20))</f>
        <v>235</v>
      </c>
      <c r="U20" s="154">
        <f>IF(R20="dis",999,IF(R20&lt;100,0&amp;R20,R20))</f>
        <v>186</v>
      </c>
      <c r="V20" s="154">
        <f>IF(S20="dis",999,IF(S20&lt;100,0&amp;S20,S20))</f>
        <v>196</v>
      </c>
      <c r="W20" s="155" t="str">
        <f>CONCATENATE(T20,U20,V20,)</f>
        <v>235186196</v>
      </c>
      <c r="X20" s="80">
        <v>10</v>
      </c>
      <c r="Y20" s="21"/>
      <c r="Z20" s="25" t="s">
        <v>127</v>
      </c>
      <c r="AA20" s="20"/>
      <c r="AB20" s="19">
        <v>100</v>
      </c>
      <c r="AC20" s="19">
        <v>84</v>
      </c>
      <c r="AD20" s="19">
        <v>91</v>
      </c>
      <c r="AE20" s="19">
        <v>97</v>
      </c>
      <c r="AF20" s="19">
        <v>272</v>
      </c>
      <c r="AG20" s="19">
        <v>0</v>
      </c>
      <c r="AH20" s="139">
        <v>96</v>
      </c>
      <c r="AI20" s="139">
        <v>105</v>
      </c>
      <c r="AJ20" s="139">
        <v>86</v>
      </c>
      <c r="AK20" s="147">
        <v>96</v>
      </c>
      <c r="AL20" s="145">
        <v>278</v>
      </c>
      <c r="AM20" s="145">
        <v>0</v>
      </c>
      <c r="AN20" s="90">
        <v>550</v>
      </c>
      <c r="AO20" s="101">
        <v>205</v>
      </c>
      <c r="AP20" s="102">
        <v>170</v>
      </c>
      <c r="AQ20" s="151">
        <v>187</v>
      </c>
      <c r="AR20" s="154">
        <v>205</v>
      </c>
      <c r="AS20" s="154">
        <v>170</v>
      </c>
      <c r="AT20" s="154">
        <v>187</v>
      </c>
      <c r="AU20" s="155" t="s">
        <v>200</v>
      </c>
      <c r="AV20" s="80">
        <v>1</v>
      </c>
    </row>
    <row r="21" spans="1:48" ht="18" customHeight="1">
      <c r="A21" s="159">
        <v>11</v>
      </c>
      <c r="B21" s="160" t="str">
        <f>Données!$F$117</f>
        <v>RHUYS KERVER</v>
      </c>
      <c r="C21" s="162"/>
      <c r="D21" s="170">
        <f>Données!$I$119</f>
        <v>110</v>
      </c>
      <c r="E21" s="19">
        <f>Données!$I$120</f>
        <v>94</v>
      </c>
      <c r="F21" s="19">
        <f>Données!$I$121</f>
        <v>104</v>
      </c>
      <c r="G21" s="171">
        <f>Données!$I$122</f>
        <v>103</v>
      </c>
      <c r="H21" s="174">
        <f>Données!$I$124</f>
        <v>301</v>
      </c>
      <c r="I21" s="173">
        <f>Données!$S$124</f>
        <v>0</v>
      </c>
      <c r="J21" s="183">
        <f>Données!$R$119</f>
        <v>101</v>
      </c>
      <c r="K21" s="182">
        <f>Données!$R$120</f>
        <v>90</v>
      </c>
      <c r="L21" s="182">
        <f>Données!$R$121</f>
        <v>103</v>
      </c>
      <c r="M21" s="184">
        <f>Données!$R$122</f>
        <v>104</v>
      </c>
      <c r="N21" s="186">
        <f>Données!$R$124</f>
        <v>294</v>
      </c>
      <c r="O21" s="178">
        <f>Données!$T$124</f>
        <v>0</v>
      </c>
      <c r="P21" s="180">
        <f>Données!$G$124</f>
        <v>595</v>
      </c>
      <c r="Q21" s="190">
        <f>IF(OR(I21&gt;0,O21&gt;0),"DIS",MAX(D21:G21)+MAX(J21:M21))</f>
        <v>214</v>
      </c>
      <c r="R21" s="191">
        <f>SMALL($D21:$G21,1)+IF($O$8=3,SMALL($J21:$M21,2),SMALL($J21:$M21,1))</f>
        <v>184</v>
      </c>
      <c r="S21" s="192">
        <f>SMALL($D21:$G21,2)+IF($O$8=3,SMALL($J21:$M21,3),SMALL($J21:$M21,2))</f>
        <v>204</v>
      </c>
      <c r="T21" s="154">
        <f>IF(Q21="dis",999,IF(Q21&lt;100,0&amp;Q21,Q21))</f>
        <v>214</v>
      </c>
      <c r="U21" s="154">
        <f>IF(R21="dis",999,IF(R21&lt;100,0&amp;R21,R21))</f>
        <v>184</v>
      </c>
      <c r="V21" s="154">
        <f>IF(S21="dis",999,IF(S21&lt;100,0&amp;S21,S21))</f>
        <v>204</v>
      </c>
      <c r="W21" s="155" t="str">
        <f>CONCATENATE(T21,U21,V21,)</f>
        <v>214184204</v>
      </c>
      <c r="X21" s="80">
        <v>11</v>
      </c>
      <c r="Y21" s="21"/>
      <c r="Z21" s="25" t="s">
        <v>132</v>
      </c>
      <c r="AA21" s="20"/>
      <c r="AB21" s="19">
        <v>92</v>
      </c>
      <c r="AC21" s="19">
        <v>100</v>
      </c>
      <c r="AD21" s="19">
        <v>89</v>
      </c>
      <c r="AE21" s="19">
        <v>101</v>
      </c>
      <c r="AF21" s="19">
        <v>281</v>
      </c>
      <c r="AG21" s="19">
        <v>0</v>
      </c>
      <c r="AH21" s="139">
        <v>100</v>
      </c>
      <c r="AI21" s="139">
        <v>96</v>
      </c>
      <c r="AJ21" s="139">
        <v>98</v>
      </c>
      <c r="AK21" s="147">
        <v>94</v>
      </c>
      <c r="AL21" s="145">
        <v>288</v>
      </c>
      <c r="AM21" s="145">
        <v>0</v>
      </c>
      <c r="AN21" s="90">
        <v>569</v>
      </c>
      <c r="AO21" s="101">
        <v>201</v>
      </c>
      <c r="AP21" s="102">
        <v>183</v>
      </c>
      <c r="AQ21" s="151">
        <v>188</v>
      </c>
      <c r="AR21" s="154">
        <v>201</v>
      </c>
      <c r="AS21" s="154">
        <v>183</v>
      </c>
      <c r="AT21" s="154">
        <v>188</v>
      </c>
      <c r="AU21" s="155" t="s">
        <v>205</v>
      </c>
      <c r="AV21" s="80">
        <v>6</v>
      </c>
    </row>
    <row r="22" spans="1:48" ht="18" customHeight="1">
      <c r="A22" s="159">
        <v>12</v>
      </c>
      <c r="B22" s="160" t="str">
        <f>Données!$F$72</f>
        <v>LAVAL</v>
      </c>
      <c r="C22" s="162"/>
      <c r="D22" s="170">
        <f>Données!$I$74</f>
        <v>102</v>
      </c>
      <c r="E22" s="19">
        <f>Données!$I$75</f>
        <v>108</v>
      </c>
      <c r="F22" s="19">
        <f>Données!$I$76</f>
        <v>101</v>
      </c>
      <c r="G22" s="171">
        <f>Données!$I$77</f>
        <v>99</v>
      </c>
      <c r="H22" s="174">
        <f>Données!$I$79</f>
        <v>302</v>
      </c>
      <c r="I22" s="173">
        <f>Données!$S$79</f>
        <v>0</v>
      </c>
      <c r="J22" s="183">
        <f>Données!$R$74</f>
        <v>95</v>
      </c>
      <c r="K22" s="182">
        <f>Données!$R$75</f>
        <v>106</v>
      </c>
      <c r="L22" s="182">
        <f>Données!$R$76</f>
        <v>102</v>
      </c>
      <c r="M22" s="184">
        <f>Données!$R$77</f>
        <v>99</v>
      </c>
      <c r="N22" s="186">
        <f>Données!$R$79</f>
        <v>296</v>
      </c>
      <c r="O22" s="178">
        <f>Données!$T$79</f>
        <v>0</v>
      </c>
      <c r="P22" s="180">
        <f>Données!$G$79</f>
        <v>598</v>
      </c>
      <c r="Q22" s="190">
        <f>IF(OR(I22&gt;0,O22&gt;0),"DIS",MAX(D22:G22)+MAX(J22:M22))</f>
        <v>214</v>
      </c>
      <c r="R22" s="191">
        <f>SMALL($D22:$G22,1)+IF($O$8=3,SMALL($J22:$M22,2),SMALL($J22:$M22,1))</f>
        <v>194</v>
      </c>
      <c r="S22" s="192">
        <f>SMALL($D22:$G22,2)+IF($O$8=3,SMALL($J22:$M22,3),SMALL($J22:$M22,2))</f>
        <v>200</v>
      </c>
      <c r="T22" s="154">
        <f>IF(Q22="dis",999,IF(Q22&lt;100,0&amp;Q22,Q22))</f>
        <v>214</v>
      </c>
      <c r="U22" s="154">
        <f>IF(R22="dis",999,IF(R22&lt;100,0&amp;R22,R22))</f>
        <v>194</v>
      </c>
      <c r="V22" s="154">
        <f>IF(S22="dis",999,IF(S22&lt;100,0&amp;S22,S22))</f>
        <v>200</v>
      </c>
      <c r="W22" s="155" t="str">
        <f>CONCATENATE(T22,U22,V22,)</f>
        <v>214194200</v>
      </c>
      <c r="X22" s="80">
        <v>12</v>
      </c>
      <c r="Y22" s="21"/>
      <c r="Z22" s="25" t="s">
        <v>140</v>
      </c>
      <c r="AA22" s="20"/>
      <c r="AB22" s="19">
        <v>96</v>
      </c>
      <c r="AC22" s="19">
        <v>100</v>
      </c>
      <c r="AD22" s="19">
        <v>105</v>
      </c>
      <c r="AE22" s="19">
        <v>109</v>
      </c>
      <c r="AF22" s="19">
        <v>301</v>
      </c>
      <c r="AG22" s="19">
        <v>0</v>
      </c>
      <c r="AH22" s="139">
        <v>90</v>
      </c>
      <c r="AI22" s="139">
        <v>102</v>
      </c>
      <c r="AJ22" s="139">
        <v>90</v>
      </c>
      <c r="AK22" s="147">
        <v>93</v>
      </c>
      <c r="AL22" s="145">
        <v>273</v>
      </c>
      <c r="AM22" s="145">
        <v>0</v>
      </c>
      <c r="AN22" s="90">
        <v>574</v>
      </c>
      <c r="AO22" s="101">
        <v>211</v>
      </c>
      <c r="AP22" s="102">
        <v>186</v>
      </c>
      <c r="AQ22" s="151">
        <v>190</v>
      </c>
      <c r="AR22" s="154">
        <v>211</v>
      </c>
      <c r="AS22" s="154">
        <v>186</v>
      </c>
      <c r="AT22" s="154">
        <v>190</v>
      </c>
      <c r="AU22" s="155" t="s">
        <v>206</v>
      </c>
      <c r="AV22" s="80">
        <v>7</v>
      </c>
    </row>
    <row r="23" spans="1:48" ht="18">
      <c r="A23" s="159">
        <v>13</v>
      </c>
      <c r="B23" s="160" t="str">
        <f>Données!$F$36</f>
        <v>BAUGE</v>
      </c>
      <c r="C23" s="162"/>
      <c r="D23" s="170">
        <f>Données!$I$38</f>
        <v>116</v>
      </c>
      <c r="E23" s="19">
        <f>Données!$I$39</f>
        <v>113</v>
      </c>
      <c r="F23" s="19">
        <f>Données!$I$40</f>
        <v>106</v>
      </c>
      <c r="G23" s="171">
        <f>Données!$I$41</f>
        <v>94</v>
      </c>
      <c r="H23" s="174">
        <f>Données!$I$43</f>
        <v>313</v>
      </c>
      <c r="I23" s="173">
        <f>Données!$S$43</f>
        <v>0</v>
      </c>
      <c r="J23" s="183">
        <f>Données!$R$38</f>
        <v>114</v>
      </c>
      <c r="K23" s="182">
        <f>Données!$R$39</f>
        <v>106</v>
      </c>
      <c r="L23" s="182">
        <f>Données!$R$40</f>
        <v>95</v>
      </c>
      <c r="M23" s="184">
        <f>Données!$R$41</f>
        <v>89</v>
      </c>
      <c r="N23" s="186">
        <f>Données!$R$43</f>
        <v>290</v>
      </c>
      <c r="O23" s="178">
        <f>Données!$T$43</f>
        <v>0</v>
      </c>
      <c r="P23" s="180">
        <f>Données!$G$43</f>
        <v>603</v>
      </c>
      <c r="Q23" s="190">
        <f>IF(OR(I23&gt;0,O23&gt;0),"DIS",MAX(D23:G23)+MAX(J23:M23))</f>
        <v>230</v>
      </c>
      <c r="R23" s="191">
        <f>SMALL($D23:$G23,1)+IF($O$8=3,SMALL($J23:$M23,2),SMALL($J23:$M23,1))</f>
        <v>183</v>
      </c>
      <c r="S23" s="192">
        <f>SMALL($D23:$G23,2)+IF($O$8=3,SMALL($J23:$M23,3),SMALL($J23:$M23,2))</f>
        <v>201</v>
      </c>
      <c r="T23" s="154">
        <f>IF(Q23="dis",999,IF(Q23&lt;100,0&amp;Q23,Q23))</f>
        <v>230</v>
      </c>
      <c r="U23" s="154">
        <f>IF(R23="dis",999,IF(R23&lt;100,0&amp;R23,R23))</f>
        <v>183</v>
      </c>
      <c r="V23" s="154">
        <f>IF(S23="dis",999,IF(S23&lt;100,0&amp;S23,S23))</f>
        <v>201</v>
      </c>
      <c r="W23" s="155" t="str">
        <f>CONCATENATE(T23,U23,V23,)</f>
        <v>230183201</v>
      </c>
      <c r="X23" s="80">
        <v>13</v>
      </c>
      <c r="Z23" s="25" t="s">
        <v>149</v>
      </c>
      <c r="AA23" s="20"/>
      <c r="AB23" s="19">
        <v>110</v>
      </c>
      <c r="AC23" s="19">
        <v>94</v>
      </c>
      <c r="AD23" s="19">
        <v>104</v>
      </c>
      <c r="AE23" s="19">
        <v>103</v>
      </c>
      <c r="AF23" s="19">
        <v>301</v>
      </c>
      <c r="AG23" s="19">
        <v>0</v>
      </c>
      <c r="AH23" s="139">
        <v>101</v>
      </c>
      <c r="AI23" s="139">
        <v>90</v>
      </c>
      <c r="AJ23" s="139">
        <v>103</v>
      </c>
      <c r="AK23" s="147">
        <v>104</v>
      </c>
      <c r="AL23" s="145">
        <v>294</v>
      </c>
      <c r="AM23" s="145">
        <v>0</v>
      </c>
      <c r="AN23" s="90">
        <v>595</v>
      </c>
      <c r="AO23" s="101">
        <v>214</v>
      </c>
      <c r="AP23" s="102">
        <v>184</v>
      </c>
      <c r="AQ23" s="151">
        <v>204</v>
      </c>
      <c r="AR23" s="154">
        <v>214</v>
      </c>
      <c r="AS23" s="154">
        <v>184</v>
      </c>
      <c r="AT23" s="154">
        <v>204</v>
      </c>
      <c r="AU23" s="155" t="s">
        <v>210</v>
      </c>
      <c r="AV23" s="80">
        <v>11</v>
      </c>
    </row>
    <row r="24" spans="1:48" ht="18">
      <c r="A24" s="159">
        <v>14</v>
      </c>
      <c r="B24" s="160" t="str">
        <f>Données!$F$162</f>
        <v>VAL QUEVEN</v>
      </c>
      <c r="C24" s="162"/>
      <c r="D24" s="170">
        <f>Données!$I$164</f>
        <v>108</v>
      </c>
      <c r="E24" s="19">
        <f>Données!$I$165</f>
        <v>91</v>
      </c>
      <c r="F24" s="19">
        <f>Données!$I$166</f>
        <v>106</v>
      </c>
      <c r="G24" s="171">
        <f>Données!$I$167</f>
        <v>106</v>
      </c>
      <c r="H24" s="174">
        <f>Données!$I$169</f>
        <v>303</v>
      </c>
      <c r="I24" s="173">
        <f>Données!$S$169</f>
        <v>0</v>
      </c>
      <c r="J24" s="183">
        <f>Données!$R$164</f>
        <v>102</v>
      </c>
      <c r="K24" s="182">
        <f>Données!$R$165</f>
        <v>98</v>
      </c>
      <c r="L24" s="182">
        <f>Données!$R$166</f>
        <v>102</v>
      </c>
      <c r="M24" s="184">
        <f>Données!$R$167</f>
        <v>117</v>
      </c>
      <c r="N24" s="186">
        <f>Données!$R$169</f>
        <v>302</v>
      </c>
      <c r="O24" s="178">
        <f>Données!$T$169</f>
        <v>0</v>
      </c>
      <c r="P24" s="180">
        <f>Données!$G$169</f>
        <v>605</v>
      </c>
      <c r="Q24" s="190">
        <f>IF(OR(I24&gt;0,O24&gt;0),"DIS",MAX(D24:G24)+MAX(J24:M24))</f>
        <v>225</v>
      </c>
      <c r="R24" s="191">
        <f>SMALL($D24:$G24,1)+IF($O$8=3,SMALL($J24:$M24,2),SMALL($J24:$M24,1))</f>
        <v>189</v>
      </c>
      <c r="S24" s="192">
        <f>SMALL($D24:$G24,2)+IF($O$8=3,SMALL($J24:$M24,3),SMALL($J24:$M24,2))</f>
        <v>208</v>
      </c>
      <c r="T24" s="154">
        <f>IF(Q24="dis",999,IF(Q24&lt;100,0&amp;Q24,Q24))</f>
        <v>225</v>
      </c>
      <c r="U24" s="154">
        <f>IF(R24="dis",999,IF(R24&lt;100,0&amp;R24,R24))</f>
        <v>189</v>
      </c>
      <c r="V24" s="154">
        <f>IF(S24="dis",999,IF(S24&lt;100,0&amp;S24,S24))</f>
        <v>208</v>
      </c>
      <c r="W24" s="155" t="str">
        <f>CONCATENATE(T24,U24,V24,)</f>
        <v>225189208</v>
      </c>
      <c r="X24" s="80">
        <v>14</v>
      </c>
      <c r="Z24" s="25" t="s">
        <v>157</v>
      </c>
      <c r="AA24" s="20"/>
      <c r="AB24" s="19">
        <v>78</v>
      </c>
      <c r="AC24" s="19">
        <v>103</v>
      </c>
      <c r="AD24" s="19">
        <v>111</v>
      </c>
      <c r="AE24" s="19">
        <v>112</v>
      </c>
      <c r="AF24" s="19">
        <v>292</v>
      </c>
      <c r="AG24" s="19">
        <v>0</v>
      </c>
      <c r="AH24" s="139">
        <v>94</v>
      </c>
      <c r="AI24" s="139">
        <v>103</v>
      </c>
      <c r="AJ24" s="139">
        <v>96</v>
      </c>
      <c r="AK24" s="147">
        <v>113</v>
      </c>
      <c r="AL24" s="145">
        <v>293</v>
      </c>
      <c r="AM24" s="145">
        <v>0</v>
      </c>
      <c r="AN24" s="90">
        <v>585</v>
      </c>
      <c r="AO24" s="101">
        <v>225</v>
      </c>
      <c r="AP24" s="102">
        <v>172</v>
      </c>
      <c r="AQ24" s="151">
        <v>199</v>
      </c>
      <c r="AR24" s="154">
        <v>225</v>
      </c>
      <c r="AS24" s="154">
        <v>172</v>
      </c>
      <c r="AT24" s="154">
        <v>199</v>
      </c>
      <c r="AU24" s="155" t="s">
        <v>208</v>
      </c>
      <c r="AV24" s="80">
        <v>9</v>
      </c>
    </row>
    <row r="25" spans="1:48" ht="18" customHeight="1">
      <c r="A25" s="159">
        <v>15</v>
      </c>
      <c r="B25" s="160" t="str">
        <f>Données!$F$27</f>
        <v>ANJOU</v>
      </c>
      <c r="C25" s="162"/>
      <c r="D25" s="170">
        <f>Données!$I$29</f>
        <v>107</v>
      </c>
      <c r="E25" s="19">
        <f>Données!$I$30</f>
        <v>106</v>
      </c>
      <c r="F25" s="19">
        <f>Données!$I$31</f>
        <v>100</v>
      </c>
      <c r="G25" s="171">
        <f>Données!$I$32</f>
        <v>108</v>
      </c>
      <c r="H25" s="174">
        <f>Données!$I$34</f>
        <v>313</v>
      </c>
      <c r="I25" s="173">
        <f>Données!$S$34</f>
        <v>0</v>
      </c>
      <c r="J25" s="183">
        <f>Données!$R$29</f>
        <v>112</v>
      </c>
      <c r="K25" s="182">
        <f>Données!$R$30</f>
        <v>96</v>
      </c>
      <c r="L25" s="182">
        <f>Données!$R$31</f>
        <v>100</v>
      </c>
      <c r="M25" s="184">
        <f>Données!$R$32</f>
        <v>100</v>
      </c>
      <c r="N25" s="186">
        <f>Données!$R$34</f>
        <v>296</v>
      </c>
      <c r="O25" s="178">
        <f>Données!$T$34</f>
        <v>0</v>
      </c>
      <c r="P25" s="180">
        <f>Données!$G$34</f>
        <v>609</v>
      </c>
      <c r="Q25" s="190">
        <f>IF(OR(I25&gt;0,O25&gt;0),"DIS",MAX(D25:G25)+MAX(J25:M25))</f>
        <v>220</v>
      </c>
      <c r="R25" s="191">
        <f>SMALL($D25:$G25,1)+IF($O$8=3,SMALL($J25:$M25,2),SMALL($J25:$M25,1))</f>
        <v>196</v>
      </c>
      <c r="S25" s="192">
        <f>SMALL($D25:$G25,2)+IF($O$8=3,SMALL($J25:$M25,3),SMALL($J25:$M25,2))</f>
        <v>206</v>
      </c>
      <c r="T25" s="154">
        <f>IF(Q25="dis",999,IF(Q25&lt;100,0&amp;Q25,Q25))</f>
        <v>220</v>
      </c>
      <c r="U25" s="154">
        <f>IF(R25="dis",999,IF(R25&lt;100,0&amp;R25,R25))</f>
        <v>196</v>
      </c>
      <c r="V25" s="154">
        <f>IF(S25="dis",999,IF(S25&lt;100,0&amp;S25,S25))</f>
        <v>206</v>
      </c>
      <c r="W25" s="155" t="str">
        <f>CONCATENATE(T25,U25,V25,)</f>
        <v>220196206</v>
      </c>
      <c r="X25" s="80">
        <v>15</v>
      </c>
      <c r="Z25" s="25" t="s">
        <v>166</v>
      </c>
      <c r="AA25" s="20"/>
      <c r="AB25" s="19">
        <v>108</v>
      </c>
      <c r="AC25" s="19">
        <v>108</v>
      </c>
      <c r="AD25" s="19">
        <v>90</v>
      </c>
      <c r="AE25" s="19">
        <v>97</v>
      </c>
      <c r="AF25" s="19">
        <v>295</v>
      </c>
      <c r="AG25" s="19">
        <v>0</v>
      </c>
      <c r="AH25" s="139">
        <v>96</v>
      </c>
      <c r="AI25" s="139">
        <v>111</v>
      </c>
      <c r="AJ25" s="139">
        <v>93</v>
      </c>
      <c r="AK25" s="147">
        <v>90</v>
      </c>
      <c r="AL25" s="145">
        <v>279</v>
      </c>
      <c r="AM25" s="145">
        <v>0</v>
      </c>
      <c r="AN25" s="90">
        <v>574</v>
      </c>
      <c r="AO25" s="101">
        <v>219</v>
      </c>
      <c r="AP25" s="102">
        <v>180</v>
      </c>
      <c r="AQ25" s="151">
        <v>190</v>
      </c>
      <c r="AR25" s="154">
        <v>219</v>
      </c>
      <c r="AS25" s="154">
        <v>180</v>
      </c>
      <c r="AT25" s="154">
        <v>190</v>
      </c>
      <c r="AU25" s="155" t="s">
        <v>207</v>
      </c>
      <c r="AV25" s="80">
        <v>8</v>
      </c>
    </row>
    <row r="26" spans="1:48" ht="18" customHeight="1">
      <c r="A26" s="159">
        <v>16</v>
      </c>
      <c r="B26" s="160" t="str">
        <f>Données!$F$9</f>
        <v>ALENCON/ARCONNA</v>
      </c>
      <c r="C26" s="162"/>
      <c r="D26" s="170">
        <f>Données!$I$11</f>
        <v>105</v>
      </c>
      <c r="E26" s="19">
        <f>Données!$I$12</f>
        <v>127</v>
      </c>
      <c r="F26" s="19">
        <f>Données!$I$13</f>
        <v>123</v>
      </c>
      <c r="G26" s="171">
        <f>Données!$I$14</f>
        <v>110</v>
      </c>
      <c r="H26" s="80">
        <f>Données!$I$16</f>
        <v>338</v>
      </c>
      <c r="I26" s="173">
        <f>Données!$S$16</f>
        <v>0</v>
      </c>
      <c r="J26" s="183">
        <f>Données!$R$11</f>
        <v>89</v>
      </c>
      <c r="K26" s="182">
        <f>Données!$R$12</f>
        <v>114</v>
      </c>
      <c r="L26" s="182">
        <f>Données!$R$13</f>
        <v>93</v>
      </c>
      <c r="M26" s="182">
        <f>Données!$R$14</f>
        <v>94</v>
      </c>
      <c r="N26" s="186">
        <f>Données!$R$16</f>
        <v>276</v>
      </c>
      <c r="O26" s="178">
        <f>Données!$T$16</f>
        <v>0</v>
      </c>
      <c r="P26" s="180">
        <f>Données!$G$16</f>
        <v>614</v>
      </c>
      <c r="Q26" s="190">
        <f>IF(OR(I26&gt;0,O26&gt;0),"DIS",MAX(D26:G26)+MAX(J26:M26))</f>
        <v>241</v>
      </c>
      <c r="R26" s="191">
        <f>SMALL($D26:$G26,1)+IF($O$8=3,SMALL($J26:$M26,2),SMALL($J26:$M26,1))</f>
        <v>194</v>
      </c>
      <c r="S26" s="192">
        <f>SMALL($D26:$G26,2)+IF($O$8=3,SMALL($J26:$M26,3),SMALL($J26:$M26,2))</f>
        <v>203</v>
      </c>
      <c r="T26" s="154">
        <f>IF(Q26="dis",999,IF(Q26&lt;100,0&amp;Q26,Q26))</f>
        <v>241</v>
      </c>
      <c r="U26" s="154">
        <f>IF(R26="dis",999,IF(R26&lt;100,0&amp;R26,R26))</f>
        <v>194</v>
      </c>
      <c r="V26" s="154">
        <f>IF(S26="dis",999,IF(S26&lt;100,0&amp;S26,S26))</f>
        <v>203</v>
      </c>
      <c r="W26" s="155" t="str">
        <f>CONCATENATE(T26,U26,V26,)</f>
        <v>241194203</v>
      </c>
      <c r="X26" s="80">
        <v>16</v>
      </c>
      <c r="Z26" s="25" t="s">
        <v>173</v>
      </c>
      <c r="AA26" s="20"/>
      <c r="AB26" s="19" t="s">
        <v>199</v>
      </c>
      <c r="AC26" s="19">
        <v>119</v>
      </c>
      <c r="AD26" s="19">
        <v>116</v>
      </c>
      <c r="AE26" s="19">
        <v>92</v>
      </c>
      <c r="AF26" s="19">
        <v>327</v>
      </c>
      <c r="AG26" s="19">
        <v>1</v>
      </c>
      <c r="AH26" s="139">
        <v>109</v>
      </c>
      <c r="AI26" s="139">
        <v>111</v>
      </c>
      <c r="AJ26" s="139">
        <v>88</v>
      </c>
      <c r="AK26" s="147">
        <v>110</v>
      </c>
      <c r="AL26" s="145">
        <v>307</v>
      </c>
      <c r="AM26" s="145">
        <v>0</v>
      </c>
      <c r="AN26" s="90">
        <v>634</v>
      </c>
      <c r="AO26" s="101" t="s">
        <v>43</v>
      </c>
      <c r="AP26" s="102">
        <v>180</v>
      </c>
      <c r="AQ26" s="151">
        <v>225</v>
      </c>
      <c r="AR26" s="154">
        <v>999</v>
      </c>
      <c r="AS26" s="154">
        <v>180</v>
      </c>
      <c r="AT26" s="154">
        <v>225</v>
      </c>
      <c r="AU26" s="155" t="s">
        <v>217</v>
      </c>
      <c r="AV26" s="80">
        <v>18</v>
      </c>
    </row>
    <row r="27" spans="1:48" ht="18" customHeight="1">
      <c r="A27" s="159">
        <v>17</v>
      </c>
      <c r="B27" s="160" t="str">
        <f>Données!$F$63</f>
        <v>GLORIETTE</v>
      </c>
      <c r="C27" s="162"/>
      <c r="D27" s="170">
        <f>Données!$I$65</f>
        <v>115</v>
      </c>
      <c r="E27" s="19">
        <f>Données!$I$66</f>
        <v>108</v>
      </c>
      <c r="F27" s="19">
        <f>Données!$I$67</f>
        <v>104</v>
      </c>
      <c r="G27" s="171">
        <f>Données!$I$68</f>
        <v>100</v>
      </c>
      <c r="H27" s="174">
        <f>Données!$I$70</f>
        <v>312</v>
      </c>
      <c r="I27" s="173">
        <f>Données!$S$70</f>
        <v>0</v>
      </c>
      <c r="J27" s="183">
        <f>Données!$R$65</f>
        <v>107</v>
      </c>
      <c r="K27" s="182">
        <f>Données!$R$66</f>
        <v>104</v>
      </c>
      <c r="L27" s="182">
        <f>Données!$R$67</f>
        <v>98</v>
      </c>
      <c r="M27" s="184">
        <f>Données!$R$68</f>
        <v>107</v>
      </c>
      <c r="N27" s="186">
        <f>Données!$R$70</f>
        <v>309</v>
      </c>
      <c r="O27" s="178">
        <f>Données!$T$70</f>
        <v>0</v>
      </c>
      <c r="P27" s="180">
        <f>Données!$G$70</f>
        <v>621</v>
      </c>
      <c r="Q27" s="190">
        <f>IF(OR(I27&gt;0,O27&gt;0),"DIS",MAX(D27:G27)+MAX(J27:M27))</f>
        <v>222</v>
      </c>
      <c r="R27" s="191">
        <f>SMALL($D27:$G27,1)+IF($O$8=3,SMALL($J27:$M27,2),SMALL($J27:$M27,1))</f>
        <v>198</v>
      </c>
      <c r="S27" s="192">
        <f>SMALL($D27:$G27,2)+IF($O$8=3,SMALL($J27:$M27,3),SMALL($J27:$M27,2))</f>
        <v>208</v>
      </c>
      <c r="T27" s="154">
        <f>IF(Q27="dis",999,IF(Q27&lt;100,0&amp;Q27,Q27))</f>
        <v>222</v>
      </c>
      <c r="U27" s="154">
        <f>IF(R27="dis",999,IF(R27&lt;100,0&amp;R27,R27))</f>
        <v>198</v>
      </c>
      <c r="V27" s="154">
        <f>IF(S27="dis",999,IF(S27&lt;100,0&amp;S27,S27))</f>
        <v>208</v>
      </c>
      <c r="W27" s="155" t="str">
        <f>CONCATENATE(T27,U27,V27,)</f>
        <v>222198208</v>
      </c>
      <c r="X27" s="80">
        <v>17</v>
      </c>
      <c r="Z27" s="25" t="s">
        <v>181</v>
      </c>
      <c r="AA27" s="20"/>
      <c r="AB27" s="19">
        <v>97</v>
      </c>
      <c r="AC27" s="19">
        <v>95</v>
      </c>
      <c r="AD27" s="19">
        <v>92</v>
      </c>
      <c r="AE27" s="19">
        <v>102</v>
      </c>
      <c r="AF27" s="19">
        <v>284</v>
      </c>
      <c r="AG27" s="19">
        <v>0</v>
      </c>
      <c r="AH27" s="139">
        <v>88</v>
      </c>
      <c r="AI27" s="139">
        <v>118</v>
      </c>
      <c r="AJ27" s="139">
        <v>96</v>
      </c>
      <c r="AK27" s="147">
        <v>94</v>
      </c>
      <c r="AL27" s="145">
        <v>278</v>
      </c>
      <c r="AM27" s="145">
        <v>0</v>
      </c>
      <c r="AN27" s="90">
        <v>562</v>
      </c>
      <c r="AO27" s="101">
        <v>220</v>
      </c>
      <c r="AP27" s="102">
        <v>180</v>
      </c>
      <c r="AQ27" s="151">
        <v>189</v>
      </c>
      <c r="AR27" s="154">
        <v>220</v>
      </c>
      <c r="AS27" s="154">
        <v>180</v>
      </c>
      <c r="AT27" s="154">
        <v>189</v>
      </c>
      <c r="AU27" s="155" t="s">
        <v>204</v>
      </c>
      <c r="AV27" s="80">
        <v>5</v>
      </c>
    </row>
    <row r="28" spans="1:48" ht="18" customHeight="1">
      <c r="A28" s="159">
        <v>18</v>
      </c>
      <c r="B28" s="160" t="str">
        <f>Données!$F$144</f>
        <v>SANCERRE</v>
      </c>
      <c r="C28" s="162"/>
      <c r="D28" s="170" t="str">
        <f>Données!$I$146</f>
        <v>FOR</v>
      </c>
      <c r="E28" s="19">
        <f>Données!$I$147</f>
        <v>119</v>
      </c>
      <c r="F28" s="19">
        <f>Données!$I$148</f>
        <v>116</v>
      </c>
      <c r="G28" s="171">
        <f>Données!$I$149</f>
        <v>92</v>
      </c>
      <c r="H28" s="174">
        <f>Données!$I$151</f>
        <v>327</v>
      </c>
      <c r="I28" s="173">
        <f>Données!$S$151</f>
        <v>1</v>
      </c>
      <c r="J28" s="183">
        <f>Données!$R$146</f>
        <v>109</v>
      </c>
      <c r="K28" s="182">
        <f>Données!$R$147</f>
        <v>111</v>
      </c>
      <c r="L28" s="182">
        <f>Données!$R$148</f>
        <v>88</v>
      </c>
      <c r="M28" s="171">
        <f>Données!$R$149</f>
        <v>110</v>
      </c>
      <c r="N28" s="186">
        <f>Données!$R$151</f>
        <v>307</v>
      </c>
      <c r="O28" s="178">
        <f>Données!$T$151</f>
        <v>0</v>
      </c>
      <c r="P28" s="180">
        <f>Données!$G$151</f>
        <v>634</v>
      </c>
      <c r="Q28" s="190" t="str">
        <f>IF(OR(I28&gt;0,O28&gt;0),"DIS",MAX(D28:G28)+MAX(J28:M28))</f>
        <v>DIS</v>
      </c>
      <c r="R28" s="191">
        <f>SMALL($D28:$G28,1)+IF($O$8=3,SMALL($J28:$M28,2),SMALL($J28:$M28,1))</f>
        <v>180</v>
      </c>
      <c r="S28" s="192">
        <f>SMALL($D28:$G28,2)+IF($O$8=3,SMALL($J28:$M28,3),SMALL($J28:$M28,2))</f>
        <v>225</v>
      </c>
      <c r="T28" s="154">
        <f>IF(Q28="dis",999,IF(Q28&lt;100,0&amp;Q28,Q28))</f>
        <v>999</v>
      </c>
      <c r="U28" s="154">
        <f>IF(R28="dis",999,IF(R28&lt;100,0&amp;R28,R28))</f>
        <v>180</v>
      </c>
      <c r="V28" s="154">
        <f>IF(S28="dis",999,IF(S28&lt;100,0&amp;S28,S28))</f>
        <v>225</v>
      </c>
      <c r="W28" s="155" t="str">
        <f>CONCATENATE(T28,U28,V28,)</f>
        <v>999180225</v>
      </c>
      <c r="X28" s="80">
        <v>18</v>
      </c>
      <c r="Z28" s="25" t="s">
        <v>190</v>
      </c>
      <c r="AA28" s="20"/>
      <c r="AB28" s="19">
        <v>108</v>
      </c>
      <c r="AC28" s="19">
        <v>91</v>
      </c>
      <c r="AD28" s="19">
        <v>106</v>
      </c>
      <c r="AE28" s="19">
        <v>106</v>
      </c>
      <c r="AF28" s="19">
        <v>303</v>
      </c>
      <c r="AG28" s="19">
        <v>0</v>
      </c>
      <c r="AH28" s="139">
        <v>102</v>
      </c>
      <c r="AI28" s="139">
        <v>98</v>
      </c>
      <c r="AJ28" s="139">
        <v>102</v>
      </c>
      <c r="AK28" s="147">
        <v>117</v>
      </c>
      <c r="AL28" s="145">
        <v>302</v>
      </c>
      <c r="AM28" s="145">
        <v>0</v>
      </c>
      <c r="AN28" s="90">
        <v>605</v>
      </c>
      <c r="AO28" s="101">
        <v>225</v>
      </c>
      <c r="AP28" s="102">
        <v>189</v>
      </c>
      <c r="AQ28" s="151">
        <v>208</v>
      </c>
      <c r="AR28" s="154">
        <v>225</v>
      </c>
      <c r="AS28" s="154">
        <v>189</v>
      </c>
      <c r="AT28" s="154">
        <v>208</v>
      </c>
      <c r="AU28" s="155" t="s">
        <v>213</v>
      </c>
      <c r="AV28" s="80">
        <v>14</v>
      </c>
    </row>
    <row r="29" spans="1:48" ht="18" customHeight="1" hidden="1">
      <c r="A29" s="159">
        <v>19</v>
      </c>
      <c r="B29" s="160">
        <f>Données!$F$171</f>
        <v>0</v>
      </c>
      <c r="C29" s="162"/>
      <c r="D29" s="170">
        <f>Données!$I$173</f>
        <v>0</v>
      </c>
      <c r="E29" s="19">
        <f>Données!$I$174</f>
        <v>0</v>
      </c>
      <c r="F29" s="19">
        <f>Données!$I$175</f>
        <v>0</v>
      </c>
      <c r="G29" s="171">
        <f>Données!$I$176</f>
        <v>0</v>
      </c>
      <c r="H29" s="174">
        <f>Données!$I$178</f>
        <v>0</v>
      </c>
      <c r="I29" s="173">
        <f>Données!$S$178</f>
        <v>0</v>
      </c>
      <c r="J29" s="183">
        <f>Données!$R$173</f>
        <v>0</v>
      </c>
      <c r="K29" s="182">
        <f>Données!$R$174</f>
        <v>0</v>
      </c>
      <c r="L29" s="182">
        <f>Données!$R$175</f>
        <v>0</v>
      </c>
      <c r="M29" s="184">
        <f>Données!$R$176</f>
        <v>0</v>
      </c>
      <c r="N29" s="186">
        <f>Données!$R$178</f>
        <v>0</v>
      </c>
      <c r="O29" s="178">
        <f>Données!$T$178</f>
        <v>0</v>
      </c>
      <c r="P29" s="180">
        <f>Données!$G$178</f>
        <v>0</v>
      </c>
      <c r="Q29" s="190">
        <f>IF(OR(I29&gt;0,O29&gt;0),"DIS",MAX(D29:G29)+MAX(J29:M29))</f>
        <v>0</v>
      </c>
      <c r="R29" s="191">
        <f>SMALL($D29:$G29,1)+IF($O$8=3,SMALL($J29:$M29,2),SMALL($J29:$M29,1))</f>
        <v>0</v>
      </c>
      <c r="S29" s="192">
        <f>SMALL($D29:$G29,2)+IF($O$8=3,SMALL($J29:$M29,3),SMALL($J29:$M29,2))</f>
        <v>0</v>
      </c>
      <c r="T29" s="154" t="str">
        <f>IF(Q29="dis",999,IF(Q29&lt;100,0&amp;Q29,Q29))</f>
        <v>00</v>
      </c>
      <c r="U29" s="154" t="str">
        <f>IF(R29="dis",999,IF(R29&lt;100,0&amp;R29,R29))</f>
        <v>00</v>
      </c>
      <c r="V29" s="154" t="str">
        <f>IF(S29="dis",999,IF(S29&lt;100,0&amp;S29,S29))</f>
        <v>00</v>
      </c>
      <c r="W29" s="155" t="str">
        <f>CONCATENATE(T29,U29,V29,)</f>
        <v>000000</v>
      </c>
      <c r="X29" s="80">
        <v>19</v>
      </c>
      <c r="Z29" s="25">
        <v>0</v>
      </c>
      <c r="AA29" s="20"/>
      <c r="AB29" s="19">
        <v>0</v>
      </c>
      <c r="AC29" s="19">
        <v>0</v>
      </c>
      <c r="AD29" s="19">
        <v>0</v>
      </c>
      <c r="AE29" s="19">
        <v>0</v>
      </c>
      <c r="AF29" s="19">
        <v>0</v>
      </c>
      <c r="AG29" s="19">
        <v>0</v>
      </c>
      <c r="AH29" s="139">
        <v>0</v>
      </c>
      <c r="AI29" s="139">
        <v>0</v>
      </c>
      <c r="AJ29" s="139">
        <v>0</v>
      </c>
      <c r="AK29" s="147">
        <v>0</v>
      </c>
      <c r="AL29" s="145">
        <v>0</v>
      </c>
      <c r="AM29" s="145">
        <v>0</v>
      </c>
      <c r="AN29" s="90">
        <v>0</v>
      </c>
      <c r="AO29" s="101">
        <v>0</v>
      </c>
      <c r="AP29" s="102">
        <v>0</v>
      </c>
      <c r="AQ29" s="151">
        <v>0</v>
      </c>
      <c r="AR29" s="154" t="s">
        <v>50</v>
      </c>
      <c r="AS29" s="154" t="s">
        <v>50</v>
      </c>
      <c r="AT29" s="154" t="s">
        <v>50</v>
      </c>
      <c r="AU29" s="155" t="s">
        <v>51</v>
      </c>
      <c r="AV29" s="80">
        <v>19</v>
      </c>
    </row>
    <row r="30" spans="1:48" ht="18" customHeight="1" hidden="1">
      <c r="A30" s="159">
        <v>20</v>
      </c>
      <c r="B30" s="160">
        <f>Données!$F$180</f>
        <v>0</v>
      </c>
      <c r="C30" s="162"/>
      <c r="D30" s="170">
        <f>Données!$I$182</f>
        <v>0</v>
      </c>
      <c r="E30" s="19">
        <f>Données!$I$183</f>
        <v>0</v>
      </c>
      <c r="F30" s="19">
        <f>Données!$I$184</f>
        <v>0</v>
      </c>
      <c r="G30" s="171">
        <f>Données!$I$185</f>
        <v>0</v>
      </c>
      <c r="H30" s="174">
        <f>Données!$I$187</f>
        <v>0</v>
      </c>
      <c r="I30" s="173">
        <f>Données!$S$187</f>
        <v>0</v>
      </c>
      <c r="J30" s="183">
        <f>Données!$R$182</f>
        <v>0</v>
      </c>
      <c r="K30" s="182">
        <f>Données!$R$183</f>
        <v>0</v>
      </c>
      <c r="L30" s="182">
        <f>Données!$R$184</f>
        <v>0</v>
      </c>
      <c r="M30" s="184">
        <f>Données!$R$185</f>
        <v>0</v>
      </c>
      <c r="N30" s="186">
        <f>Données!$R$187</f>
        <v>0</v>
      </c>
      <c r="O30" s="178">
        <f>Données!$T$187</f>
        <v>0</v>
      </c>
      <c r="P30" s="180">
        <f>Données!$G$187</f>
        <v>0</v>
      </c>
      <c r="Q30" s="190">
        <f>IF(OR(I30&gt;0,O30&gt;0),"DIS",MAX(D30:G30)+MAX(J30:M30))</f>
        <v>0</v>
      </c>
      <c r="R30" s="191">
        <f>SMALL($D30:$G30,1)+IF($O$8=3,SMALL($J30:$M30,2),SMALL($J30:$M30,1))</f>
        <v>0</v>
      </c>
      <c r="S30" s="192">
        <f>SMALL($D30:$G30,2)+IF($O$8=3,SMALL($J30:$M30,3),SMALL($J30:$M30,2))</f>
        <v>0</v>
      </c>
      <c r="T30" s="154" t="str">
        <f>IF(Q30="dis",999,IF(Q30&lt;100,0&amp;Q30,Q30))</f>
        <v>00</v>
      </c>
      <c r="U30" s="154" t="str">
        <f>IF(R30="dis",999,IF(R30&lt;100,0&amp;R30,R30))</f>
        <v>00</v>
      </c>
      <c r="V30" s="154" t="str">
        <f>IF(S30="dis",999,IF(S30&lt;100,0&amp;S30,S30))</f>
        <v>00</v>
      </c>
      <c r="W30" s="155" t="str">
        <f>CONCATENATE(T30,U30,V30,)</f>
        <v>000000</v>
      </c>
      <c r="X30" s="80">
        <v>20</v>
      </c>
      <c r="Z30" s="25">
        <v>0</v>
      </c>
      <c r="AA30" s="20"/>
      <c r="AB30" s="19">
        <v>0</v>
      </c>
      <c r="AC30" s="19">
        <v>0</v>
      </c>
      <c r="AD30" s="19">
        <v>0</v>
      </c>
      <c r="AE30" s="19">
        <v>0</v>
      </c>
      <c r="AF30" s="19">
        <v>0</v>
      </c>
      <c r="AG30" s="19">
        <v>0</v>
      </c>
      <c r="AH30" s="139">
        <v>0</v>
      </c>
      <c r="AI30" s="139">
        <v>0</v>
      </c>
      <c r="AJ30" s="139">
        <v>0</v>
      </c>
      <c r="AK30" s="147">
        <v>0</v>
      </c>
      <c r="AL30" s="145">
        <v>0</v>
      </c>
      <c r="AM30" s="145">
        <v>0</v>
      </c>
      <c r="AN30" s="90">
        <v>0</v>
      </c>
      <c r="AO30" s="101">
        <v>0</v>
      </c>
      <c r="AP30" s="102">
        <v>0</v>
      </c>
      <c r="AQ30" s="151">
        <v>0</v>
      </c>
      <c r="AR30" s="154" t="s">
        <v>50</v>
      </c>
      <c r="AS30" s="154" t="s">
        <v>50</v>
      </c>
      <c r="AT30" s="154" t="s">
        <v>50</v>
      </c>
      <c r="AU30" s="155" t="s">
        <v>51</v>
      </c>
      <c r="AV30" s="80">
        <v>20</v>
      </c>
    </row>
    <row r="31" spans="1:48" ht="18" customHeight="1" hidden="1">
      <c r="A31" s="159">
        <v>21</v>
      </c>
      <c r="B31" s="160">
        <f>Données!$F$189</f>
        <v>0</v>
      </c>
      <c r="C31" s="162"/>
      <c r="D31" s="170">
        <f>Données!$I$191</f>
        <v>0</v>
      </c>
      <c r="E31" s="19">
        <f>Données!$I$192</f>
        <v>0</v>
      </c>
      <c r="F31" s="19">
        <f>Données!$I$193</f>
        <v>0</v>
      </c>
      <c r="G31" s="171">
        <f>Données!$I$194</f>
        <v>0</v>
      </c>
      <c r="H31" s="174">
        <f>Données!$I$196</f>
        <v>0</v>
      </c>
      <c r="I31" s="173">
        <f>Données!$S$196</f>
        <v>0</v>
      </c>
      <c r="J31" s="183">
        <f>Données!$R$191</f>
        <v>0</v>
      </c>
      <c r="K31" s="182">
        <f>Données!$R$192</f>
        <v>0</v>
      </c>
      <c r="L31" s="182">
        <f>Données!$R$193</f>
        <v>0</v>
      </c>
      <c r="M31" s="184">
        <f>Données!$R$194</f>
        <v>0</v>
      </c>
      <c r="N31" s="186">
        <f>Données!$R$196</f>
        <v>0</v>
      </c>
      <c r="O31" s="178">
        <f>Données!$T$196</f>
        <v>0</v>
      </c>
      <c r="P31" s="180">
        <f>Données!$G$196</f>
        <v>0</v>
      </c>
      <c r="Q31" s="190">
        <f>IF(OR(I31&gt;0,O31&gt;0),"DIS",MAX(D31:G31)+MAX(J31:M31))</f>
        <v>0</v>
      </c>
      <c r="R31" s="191">
        <f>SMALL($D31:$G31,1)+IF($O$8=3,SMALL($J31:$M31,2),SMALL($J31:$M31,1))</f>
        <v>0</v>
      </c>
      <c r="S31" s="192">
        <f>SMALL($D31:$G31,2)+IF($O$8=3,SMALL($J31:$M31,3),SMALL($J31:$M31,2))</f>
        <v>0</v>
      </c>
      <c r="T31" s="154" t="str">
        <f>IF(Q31="dis",999,IF(Q31&lt;100,0&amp;Q31,Q31))</f>
        <v>00</v>
      </c>
      <c r="U31" s="154" t="str">
        <f>IF(R31="dis",999,IF(R31&lt;100,0&amp;R31,R31))</f>
        <v>00</v>
      </c>
      <c r="V31" s="154" t="str">
        <f>IF(S31="dis",999,IF(S31&lt;100,0&amp;S31,S31))</f>
        <v>00</v>
      </c>
      <c r="W31" s="155" t="str">
        <f>CONCATENATE(T31,U31,V31,)</f>
        <v>000000</v>
      </c>
      <c r="X31" s="80">
        <v>21</v>
      </c>
      <c r="Z31" s="25">
        <v>0</v>
      </c>
      <c r="AA31" s="20"/>
      <c r="AB31" s="19">
        <v>0</v>
      </c>
      <c r="AC31" s="19">
        <v>0</v>
      </c>
      <c r="AD31" s="19">
        <v>0</v>
      </c>
      <c r="AE31" s="19">
        <v>0</v>
      </c>
      <c r="AF31" s="19">
        <v>0</v>
      </c>
      <c r="AG31" s="19">
        <v>0</v>
      </c>
      <c r="AH31" s="139">
        <v>0</v>
      </c>
      <c r="AI31" s="139">
        <v>0</v>
      </c>
      <c r="AJ31" s="139">
        <v>0</v>
      </c>
      <c r="AK31" s="147">
        <v>0</v>
      </c>
      <c r="AL31" s="145">
        <v>0</v>
      </c>
      <c r="AM31" s="145">
        <v>0</v>
      </c>
      <c r="AN31" s="90">
        <v>0</v>
      </c>
      <c r="AO31" s="101">
        <v>0</v>
      </c>
      <c r="AP31" s="102">
        <v>0</v>
      </c>
      <c r="AQ31" s="151">
        <v>0</v>
      </c>
      <c r="AR31" s="154" t="s">
        <v>50</v>
      </c>
      <c r="AS31" s="154" t="s">
        <v>50</v>
      </c>
      <c r="AT31" s="154" t="s">
        <v>50</v>
      </c>
      <c r="AU31" s="155" t="s">
        <v>51</v>
      </c>
      <c r="AV31" s="80">
        <v>21</v>
      </c>
    </row>
    <row r="32" spans="1:48" ht="18" customHeight="1" hidden="1">
      <c r="A32" s="159">
        <v>22</v>
      </c>
      <c r="B32" s="160">
        <f>Données!$F$198</f>
        <v>0</v>
      </c>
      <c r="C32" s="163"/>
      <c r="D32" s="170">
        <f>Données!$I$200</f>
        <v>0</v>
      </c>
      <c r="E32" s="19">
        <f>Données!$I$201</f>
        <v>0</v>
      </c>
      <c r="F32" s="19">
        <f>Données!$I$202</f>
        <v>0</v>
      </c>
      <c r="G32" s="171">
        <f>Données!$I$203</f>
        <v>0</v>
      </c>
      <c r="H32" s="174">
        <f>Données!$I$205</f>
        <v>0</v>
      </c>
      <c r="I32" s="173">
        <f>Données!$S$205</f>
        <v>0</v>
      </c>
      <c r="J32" s="183">
        <f>Données!$R$200</f>
        <v>0</v>
      </c>
      <c r="K32" s="182">
        <f>Données!$R$201</f>
        <v>0</v>
      </c>
      <c r="L32" s="182">
        <f>Données!$R$202</f>
        <v>0</v>
      </c>
      <c r="M32" s="184">
        <f>Données!$R$203</f>
        <v>0</v>
      </c>
      <c r="N32" s="186">
        <f>Données!$R$205</f>
        <v>0</v>
      </c>
      <c r="O32" s="178">
        <f>Données!$T$205</f>
        <v>0</v>
      </c>
      <c r="P32" s="180">
        <f>Données!$G$205</f>
        <v>0</v>
      </c>
      <c r="Q32" s="190">
        <f>IF(OR(I32&gt;0,O32&gt;0),"DIS",MAX(D32:G32)+MAX(J32:M32))</f>
        <v>0</v>
      </c>
      <c r="R32" s="191">
        <f>SMALL($D32:$G32,1)+IF($O$8=3,SMALL($J32:$M32,2),SMALL($J32:$M32,1))</f>
        <v>0</v>
      </c>
      <c r="S32" s="192">
        <f>SMALL($D32:$G32,2)+IF($O$8=3,SMALL($J32:$M32,3),SMALL($J32:$M32,2))</f>
        <v>0</v>
      </c>
      <c r="T32" s="154" t="str">
        <f>IF(Q32="dis",999,IF(Q32&lt;100,0&amp;Q32,Q32))</f>
        <v>00</v>
      </c>
      <c r="U32" s="154" t="str">
        <f>IF(R32="dis",999,IF(R32&lt;100,0&amp;R32,R32))</f>
        <v>00</v>
      </c>
      <c r="V32" s="154" t="str">
        <f>IF(S32="dis",999,IF(S32&lt;100,0&amp;S32,S32))</f>
        <v>00</v>
      </c>
      <c r="W32" s="155" t="str">
        <f>CONCATENATE(T32,U32,V32,)</f>
        <v>000000</v>
      </c>
      <c r="X32" s="80">
        <v>22</v>
      </c>
      <c r="Z32" s="25">
        <v>0</v>
      </c>
      <c r="AA32" s="26"/>
      <c r="AB32" s="19">
        <v>0</v>
      </c>
      <c r="AC32" s="19">
        <v>0</v>
      </c>
      <c r="AD32" s="19">
        <v>0</v>
      </c>
      <c r="AE32" s="19">
        <v>0</v>
      </c>
      <c r="AF32" s="19">
        <v>0</v>
      </c>
      <c r="AG32" s="19">
        <v>0</v>
      </c>
      <c r="AH32" s="139">
        <v>0</v>
      </c>
      <c r="AI32" s="139">
        <v>0</v>
      </c>
      <c r="AJ32" s="139">
        <v>0</v>
      </c>
      <c r="AK32" s="147">
        <v>0</v>
      </c>
      <c r="AL32" s="145">
        <v>0</v>
      </c>
      <c r="AM32" s="145">
        <v>0</v>
      </c>
      <c r="AN32" s="90">
        <v>0</v>
      </c>
      <c r="AO32" s="101">
        <v>0</v>
      </c>
      <c r="AP32" s="102">
        <v>0</v>
      </c>
      <c r="AQ32" s="151">
        <v>0</v>
      </c>
      <c r="AR32" s="154" t="s">
        <v>50</v>
      </c>
      <c r="AS32" s="154" t="s">
        <v>50</v>
      </c>
      <c r="AT32" s="154" t="s">
        <v>50</v>
      </c>
      <c r="AU32" s="155" t="s">
        <v>51</v>
      </c>
      <c r="AV32" s="80">
        <v>22</v>
      </c>
    </row>
    <row r="33" spans="1:48" ht="18" customHeight="1" hidden="1">
      <c r="A33" s="159">
        <v>23</v>
      </c>
      <c r="B33" s="160">
        <f>Données!$F$207</f>
        <v>0</v>
      </c>
      <c r="C33" s="164"/>
      <c r="D33" s="170">
        <f>Données!$I$209</f>
        <v>0</v>
      </c>
      <c r="E33" s="19">
        <f>Données!$I$210</f>
        <v>0</v>
      </c>
      <c r="F33" s="19">
        <f>Données!$I$211</f>
        <v>0</v>
      </c>
      <c r="G33" s="171">
        <f>Données!$I$212</f>
        <v>0</v>
      </c>
      <c r="H33" s="174">
        <f>Données!$I$214</f>
        <v>0</v>
      </c>
      <c r="I33" s="173">
        <f>Données!$S$214</f>
        <v>0</v>
      </c>
      <c r="J33" s="183">
        <f>Données!$R$209</f>
        <v>0</v>
      </c>
      <c r="K33" s="182">
        <f>Données!$R$210</f>
        <v>0</v>
      </c>
      <c r="L33" s="182">
        <f>Données!$R$211</f>
        <v>0</v>
      </c>
      <c r="M33" s="184">
        <f>Données!$R$212</f>
        <v>0</v>
      </c>
      <c r="N33" s="186">
        <f>Données!$R$214</f>
        <v>0</v>
      </c>
      <c r="O33" s="178">
        <f>Données!$T$214</f>
        <v>0</v>
      </c>
      <c r="P33" s="180">
        <f>Données!$G$214</f>
        <v>0</v>
      </c>
      <c r="Q33" s="190">
        <f>IF(OR(I33&gt;0,O33&gt;0),"DIS",MAX(D33:G33)+MAX(J33:M33))</f>
        <v>0</v>
      </c>
      <c r="R33" s="191">
        <f>SMALL($D33:$G33,1)+IF($O$8=3,SMALL($J33:$M33,2),SMALL($J33:$M33,1))</f>
        <v>0</v>
      </c>
      <c r="S33" s="192">
        <f>SMALL($D33:$G33,2)+IF($O$8=3,SMALL($J33:$M33,3),SMALL($J33:$M33,2))</f>
        <v>0</v>
      </c>
      <c r="T33" s="154" t="str">
        <f>IF(Q33="dis",999,IF(Q33&lt;100,0&amp;Q33,Q33))</f>
        <v>00</v>
      </c>
      <c r="U33" s="154" t="str">
        <f>IF(R33="dis",999,IF(R33&lt;100,0&amp;R33,R33))</f>
        <v>00</v>
      </c>
      <c r="V33" s="154" t="str">
        <f>IF(S33="dis",999,IF(S33&lt;100,0&amp;S33,S33))</f>
        <v>00</v>
      </c>
      <c r="W33" s="155" t="str">
        <f>CONCATENATE(T33,U33,V33,)</f>
        <v>000000</v>
      </c>
      <c r="X33" s="80">
        <v>23</v>
      </c>
      <c r="Z33" s="25">
        <v>0</v>
      </c>
      <c r="AA33" s="27"/>
      <c r="AB33" s="19">
        <v>0</v>
      </c>
      <c r="AC33" s="19">
        <v>0</v>
      </c>
      <c r="AD33" s="19">
        <v>0</v>
      </c>
      <c r="AE33" s="19">
        <v>0</v>
      </c>
      <c r="AF33" s="19">
        <v>0</v>
      </c>
      <c r="AG33" s="19">
        <v>0</v>
      </c>
      <c r="AH33" s="139">
        <v>0</v>
      </c>
      <c r="AI33" s="139">
        <v>0</v>
      </c>
      <c r="AJ33" s="139">
        <v>0</v>
      </c>
      <c r="AK33" s="147">
        <v>0</v>
      </c>
      <c r="AL33" s="145">
        <v>0</v>
      </c>
      <c r="AM33" s="145">
        <v>0</v>
      </c>
      <c r="AN33" s="90">
        <v>0</v>
      </c>
      <c r="AO33" s="101">
        <v>0</v>
      </c>
      <c r="AP33" s="102">
        <v>0</v>
      </c>
      <c r="AQ33" s="151">
        <v>0</v>
      </c>
      <c r="AR33" s="154" t="s">
        <v>50</v>
      </c>
      <c r="AS33" s="154" t="s">
        <v>50</v>
      </c>
      <c r="AT33" s="154" t="s">
        <v>50</v>
      </c>
      <c r="AU33" s="155" t="s">
        <v>51</v>
      </c>
      <c r="AV33" s="80">
        <v>23</v>
      </c>
    </row>
    <row r="34" spans="1:48" ht="18" customHeight="1" hidden="1">
      <c r="A34" s="159">
        <v>24</v>
      </c>
      <c r="B34" s="160">
        <f>Données!$F$216</f>
        <v>0</v>
      </c>
      <c r="C34" s="165"/>
      <c r="D34" s="170">
        <f>Données!$I$218</f>
        <v>0</v>
      </c>
      <c r="E34" s="19">
        <f>Données!$I$219</f>
        <v>0</v>
      </c>
      <c r="F34" s="19">
        <f>Données!$I$220</f>
        <v>0</v>
      </c>
      <c r="G34" s="171">
        <f>Données!$I$221</f>
        <v>0</v>
      </c>
      <c r="H34" s="174">
        <f>Données!$I$223</f>
        <v>0</v>
      </c>
      <c r="I34" s="173">
        <f>Données!$S$223</f>
        <v>0</v>
      </c>
      <c r="J34" s="183">
        <f>Données!$R$218</f>
        <v>0</v>
      </c>
      <c r="K34" s="182">
        <f>Données!$R$219</f>
        <v>0</v>
      </c>
      <c r="L34" s="182">
        <f>Données!$R$220</f>
        <v>0</v>
      </c>
      <c r="M34" s="184">
        <f>Données!$R$221</f>
        <v>0</v>
      </c>
      <c r="N34" s="186">
        <f>Données!$R$223</f>
        <v>0</v>
      </c>
      <c r="O34" s="178">
        <f>Données!$T$223</f>
        <v>0</v>
      </c>
      <c r="P34" s="180">
        <f>Données!$G$223</f>
        <v>0</v>
      </c>
      <c r="Q34" s="190">
        <f>IF(OR(I34&gt;0,O34&gt;0),"DIS",MAX(D34:G34)+MAX(J34:M34))</f>
        <v>0</v>
      </c>
      <c r="R34" s="191">
        <f>SMALL($D34:$G34,1)+IF($O$8=3,SMALL($J34:$M34,2),SMALL($J34:$M34,1))</f>
        <v>0</v>
      </c>
      <c r="S34" s="192">
        <f>SMALL($D34:$G34,2)+IF($O$8=3,SMALL($J34:$M34,3),SMALL($J34:$M34,2))</f>
        <v>0</v>
      </c>
      <c r="T34" s="154" t="str">
        <f>IF(Q34="dis",999,IF(Q34&lt;100,0&amp;Q34,Q34))</f>
        <v>00</v>
      </c>
      <c r="U34" s="154" t="str">
        <f>IF(R34="dis",999,IF(R34&lt;100,0&amp;R34,R34))</f>
        <v>00</v>
      </c>
      <c r="V34" s="154" t="str">
        <f>IF(S34="dis",999,IF(S34&lt;100,0&amp;S34,S34))</f>
        <v>00</v>
      </c>
      <c r="W34" s="155" t="str">
        <f>CONCATENATE(T34,U34,V34,)</f>
        <v>000000</v>
      </c>
      <c r="X34" s="80">
        <v>24</v>
      </c>
      <c r="Z34" s="25">
        <v>0</v>
      </c>
      <c r="AA34" s="28"/>
      <c r="AB34" s="19">
        <v>0</v>
      </c>
      <c r="AC34" s="19">
        <v>0</v>
      </c>
      <c r="AD34" s="19">
        <v>0</v>
      </c>
      <c r="AE34" s="19">
        <v>0</v>
      </c>
      <c r="AF34" s="19">
        <v>0</v>
      </c>
      <c r="AG34" s="19">
        <v>0</v>
      </c>
      <c r="AH34" s="139">
        <v>0</v>
      </c>
      <c r="AI34" s="139">
        <v>0</v>
      </c>
      <c r="AJ34" s="139">
        <v>0</v>
      </c>
      <c r="AK34" s="147">
        <v>0</v>
      </c>
      <c r="AL34" s="145">
        <v>0</v>
      </c>
      <c r="AM34" s="145">
        <v>0</v>
      </c>
      <c r="AN34" s="90">
        <v>0</v>
      </c>
      <c r="AO34" s="101">
        <v>0</v>
      </c>
      <c r="AP34" s="102">
        <v>0</v>
      </c>
      <c r="AQ34" s="151">
        <v>0</v>
      </c>
      <c r="AR34" s="154" t="s">
        <v>50</v>
      </c>
      <c r="AS34" s="154" t="s">
        <v>50</v>
      </c>
      <c r="AT34" s="154" t="s">
        <v>50</v>
      </c>
      <c r="AU34" s="155" t="s">
        <v>51</v>
      </c>
      <c r="AV34" s="80">
        <v>24</v>
      </c>
    </row>
    <row r="35" spans="1:48" ht="18" hidden="1">
      <c r="A35" s="80">
        <v>25</v>
      </c>
      <c r="B35" s="25">
        <f>Données!$F$225</f>
        <v>0</v>
      </c>
      <c r="C35" s="29"/>
      <c r="D35" s="19">
        <f>Données!$I$227</f>
        <v>0</v>
      </c>
      <c r="E35" s="19">
        <f>Données!$I$228</f>
        <v>0</v>
      </c>
      <c r="F35" s="19">
        <f>Données!$I$229</f>
        <v>0</v>
      </c>
      <c r="G35" s="19">
        <f>Données!$I$230</f>
        <v>0</v>
      </c>
      <c r="H35" s="19">
        <f>Données!$I$232</f>
        <v>0</v>
      </c>
      <c r="I35" s="19">
        <f>Données!$S$232</f>
        <v>0</v>
      </c>
      <c r="J35" s="139">
        <f>Données!$R$227</f>
        <v>0</v>
      </c>
      <c r="K35" s="139">
        <f>Données!$R$228</f>
        <v>0</v>
      </c>
      <c r="L35" s="139">
        <f>Données!$R$229</f>
        <v>0</v>
      </c>
      <c r="M35" s="147">
        <f>Données!$R$230</f>
        <v>0</v>
      </c>
      <c r="N35" s="145">
        <f>Données!$R$232</f>
        <v>0</v>
      </c>
      <c r="O35" s="145">
        <f>Données!$T$232</f>
        <v>0</v>
      </c>
      <c r="P35" s="90">
        <f>Données!$G$232</f>
        <v>0</v>
      </c>
      <c r="Q35" s="101">
        <f>IF(OR(I35&gt;0,O35&gt;0),"DIS",MAX(D35:G35)+MAX(J35:M35))</f>
        <v>0</v>
      </c>
      <c r="R35" s="102">
        <f>SMALL($D35:$G35,1)+IF($O$8=3,SMALL($J35:$M35,2),SMALL($J35:$M35,1))</f>
        <v>0</v>
      </c>
      <c r="S35" s="151">
        <f>SMALL($D35:$G35,2)+IF($O$8=3,SMALL($J35:$M35,3),SMALL($J35:$M35,2))</f>
        <v>0</v>
      </c>
      <c r="T35" s="154" t="str">
        <f>IF(Q35="dis",999,IF(Q35&lt;100,0&amp;Q35,Q35))</f>
        <v>00</v>
      </c>
      <c r="U35" s="154" t="str">
        <f>IF(R35="dis",999,IF(R35&lt;100,0&amp;R35,R35))</f>
        <v>00</v>
      </c>
      <c r="V35" s="154" t="str">
        <f>IF(S35="dis",999,IF(S35&lt;100,0&amp;S35,S35))</f>
        <v>00</v>
      </c>
      <c r="W35" s="155" t="str">
        <f>CONCATENATE(T35,U35,V35,)</f>
        <v>000000</v>
      </c>
      <c r="X35" s="80">
        <v>25</v>
      </c>
      <c r="Z35" s="25">
        <v>0</v>
      </c>
      <c r="AA35" s="29"/>
      <c r="AB35" s="19">
        <v>0</v>
      </c>
      <c r="AC35" s="19">
        <v>0</v>
      </c>
      <c r="AD35" s="19">
        <v>0</v>
      </c>
      <c r="AE35" s="19">
        <v>0</v>
      </c>
      <c r="AF35" s="19">
        <v>0</v>
      </c>
      <c r="AG35" s="19">
        <v>0</v>
      </c>
      <c r="AH35" s="139">
        <v>0</v>
      </c>
      <c r="AI35" s="139">
        <v>0</v>
      </c>
      <c r="AJ35" s="139">
        <v>0</v>
      </c>
      <c r="AK35" s="147">
        <v>0</v>
      </c>
      <c r="AL35" s="145">
        <v>0</v>
      </c>
      <c r="AM35" s="145">
        <v>0</v>
      </c>
      <c r="AN35" s="90">
        <v>0</v>
      </c>
      <c r="AO35" s="101">
        <v>0</v>
      </c>
      <c r="AP35" s="102">
        <v>0</v>
      </c>
      <c r="AQ35" s="151">
        <v>0</v>
      </c>
      <c r="AR35" s="154" t="s">
        <v>50</v>
      </c>
      <c r="AS35" s="154" t="s">
        <v>50</v>
      </c>
      <c r="AT35" s="154" t="s">
        <v>50</v>
      </c>
      <c r="AU35" s="155" t="s">
        <v>51</v>
      </c>
      <c r="AV35" s="80">
        <v>25</v>
      </c>
    </row>
    <row r="36" spans="1:48" ht="18" hidden="1">
      <c r="A36" s="80">
        <v>26</v>
      </c>
      <c r="B36" s="25">
        <f>Données!$F$234</f>
        <v>0</v>
      </c>
      <c r="C36" s="30"/>
      <c r="D36" s="19">
        <f>Données!$I$236</f>
        <v>0</v>
      </c>
      <c r="E36" s="19">
        <f>Données!$I$237</f>
        <v>0</v>
      </c>
      <c r="F36" s="19">
        <f>Données!$I$238</f>
        <v>0</v>
      </c>
      <c r="G36" s="19">
        <f>Données!$I$239</f>
        <v>0</v>
      </c>
      <c r="H36" s="19">
        <f>Données!$I$241</f>
        <v>0</v>
      </c>
      <c r="I36" s="19">
        <f>Données!$S$241</f>
        <v>0</v>
      </c>
      <c r="J36" s="139">
        <f>Données!$R$236</f>
        <v>0</v>
      </c>
      <c r="K36" s="139">
        <f>Données!$R$237</f>
        <v>0</v>
      </c>
      <c r="L36" s="139">
        <f>Données!$R$238</f>
        <v>0</v>
      </c>
      <c r="M36" s="147">
        <f>Données!$R$239</f>
        <v>0</v>
      </c>
      <c r="N36" s="145">
        <f>Données!$R$241</f>
        <v>0</v>
      </c>
      <c r="O36" s="145">
        <f>Données!$T$241</f>
        <v>0</v>
      </c>
      <c r="P36" s="90">
        <f>Données!$G$241</f>
        <v>0</v>
      </c>
      <c r="Q36" s="101">
        <f>IF(OR(I36&gt;0,O36&gt;0),"DIS",MAX(D36:G36)+MAX(J36:M36))</f>
        <v>0</v>
      </c>
      <c r="R36" s="102">
        <f>SMALL($D36:$G36,1)+IF($O$8=3,SMALL($J36:$M36,2),SMALL($J36:$M36,1))</f>
        <v>0</v>
      </c>
      <c r="S36" s="151">
        <f>SMALL($D36:$G36,2)+IF($O$8=3,SMALL($J36:$M36,3),SMALL($J36:$M36,2))</f>
        <v>0</v>
      </c>
      <c r="T36" s="154" t="str">
        <f>IF(Q36="dis",999,IF(Q36&lt;100,0&amp;Q36,Q36))</f>
        <v>00</v>
      </c>
      <c r="U36" s="154" t="str">
        <f>IF(R36="dis",999,IF(R36&lt;100,0&amp;R36,R36))</f>
        <v>00</v>
      </c>
      <c r="V36" s="154" t="str">
        <f>IF(S36="dis",999,IF(S36&lt;100,0&amp;S36,S36))</f>
        <v>00</v>
      </c>
      <c r="W36" s="155" t="str">
        <f>CONCATENATE(T36,U36,V36,)</f>
        <v>000000</v>
      </c>
      <c r="X36" s="80">
        <v>26</v>
      </c>
      <c r="Z36" s="25">
        <v>0</v>
      </c>
      <c r="AA36" s="30"/>
      <c r="AB36" s="19">
        <v>0</v>
      </c>
      <c r="AC36" s="19">
        <v>0</v>
      </c>
      <c r="AD36" s="19">
        <v>0</v>
      </c>
      <c r="AE36" s="19">
        <v>0</v>
      </c>
      <c r="AF36" s="19">
        <v>0</v>
      </c>
      <c r="AG36" s="19">
        <v>0</v>
      </c>
      <c r="AH36" s="139">
        <v>0</v>
      </c>
      <c r="AI36" s="139">
        <v>0</v>
      </c>
      <c r="AJ36" s="139">
        <v>0</v>
      </c>
      <c r="AK36" s="147">
        <v>0</v>
      </c>
      <c r="AL36" s="145">
        <v>0</v>
      </c>
      <c r="AM36" s="145">
        <v>0</v>
      </c>
      <c r="AN36" s="90">
        <v>0</v>
      </c>
      <c r="AO36" s="101">
        <v>0</v>
      </c>
      <c r="AP36" s="102">
        <v>0</v>
      </c>
      <c r="AQ36" s="151">
        <v>0</v>
      </c>
      <c r="AR36" s="154" t="s">
        <v>50</v>
      </c>
      <c r="AS36" s="154" t="s">
        <v>50</v>
      </c>
      <c r="AT36" s="154" t="s">
        <v>50</v>
      </c>
      <c r="AU36" s="155" t="s">
        <v>51</v>
      </c>
      <c r="AV36" s="80">
        <v>26</v>
      </c>
    </row>
    <row r="37" spans="4:9" ht="15">
      <c r="D37" s="137"/>
      <c r="E37" s="137"/>
      <c r="F37" s="137"/>
      <c r="G37" s="137"/>
      <c r="H37" s="137"/>
      <c r="I37" s="137"/>
    </row>
    <row r="38" spans="4:9" ht="15">
      <c r="D38" s="138"/>
      <c r="E38" s="138"/>
      <c r="F38" s="138"/>
      <c r="G38" s="138"/>
      <c r="H38" s="138"/>
      <c r="I38" s="138"/>
    </row>
  </sheetData>
  <sheetProtection sheet="1" objects="1" scenarios="1"/>
  <mergeCells count="14">
    <mergeCell ref="A9:A10"/>
    <mergeCell ref="H9:H10"/>
    <mergeCell ref="N9:N10"/>
    <mergeCell ref="X9:X10"/>
    <mergeCell ref="P9:P10"/>
    <mergeCell ref="Q9:Q10"/>
    <mergeCell ref="S9:S10"/>
    <mergeCell ref="R9:R10"/>
    <mergeCell ref="E7:P7"/>
    <mergeCell ref="D9:G9"/>
    <mergeCell ref="J9:M9"/>
    <mergeCell ref="I9:I10"/>
    <mergeCell ref="O9:O10"/>
    <mergeCell ref="B9:C10"/>
  </mergeCells>
  <conditionalFormatting sqref="A11:A36 X11:X36">
    <cfRule type="cellIs" priority="10" dxfId="1" operator="lessThanOrEqual" stopIfTrue="1">
      <formula>$Z$1</formula>
    </cfRule>
  </conditionalFormatting>
  <conditionalFormatting sqref="B12:S25 B11:L11 N11:S11 B27:S36 B26:L26 N26:S26">
    <cfRule type="expression" priority="11" dxfId="1" stopIfTrue="1">
      <formula>IF($A11&lt;$Z$1+1,TRUE,FALSE)</formula>
    </cfRule>
  </conditionalFormatting>
  <conditionalFormatting sqref="T11:W36">
    <cfRule type="expression" priority="7" dxfId="1" stopIfTrue="1">
      <formula>IF($A11&lt;$Z$1+1,TRUE,FALSE)</formula>
    </cfRule>
  </conditionalFormatting>
  <conditionalFormatting sqref="AV11:AV36">
    <cfRule type="cellIs" priority="5" dxfId="1" operator="lessThanOrEqual" stopIfTrue="1">
      <formula>$Z$1</formula>
    </cfRule>
  </conditionalFormatting>
  <conditionalFormatting sqref="Z11:AQ36">
    <cfRule type="expression" priority="6" dxfId="1" stopIfTrue="1">
      <formula>IF($A11&lt;$Z$1+1,TRUE,FALSE)</formula>
    </cfRule>
  </conditionalFormatting>
  <conditionalFormatting sqref="AR11:AU36">
    <cfRule type="expression" priority="4" dxfId="1" stopIfTrue="1">
      <formula>IF($A11&lt;$Z$1+1,TRUE,FALSE)</formula>
    </cfRule>
  </conditionalFormatting>
  <conditionalFormatting sqref="M11">
    <cfRule type="expression" priority="2" dxfId="1" stopIfTrue="1">
      <formula>IF($A11&lt;$Z$1+1,TRUE,FALSE)</formula>
    </cfRule>
  </conditionalFormatting>
  <conditionalFormatting sqref="M11:M34">
    <cfRule type="expression" priority="1" dxfId="0" stopIfTrue="1">
      <formula>$O$8&lt;4</formula>
    </cfRule>
  </conditionalFormatting>
  <printOptions horizontalCentered="1" verticalCentered="1"/>
  <pageMargins left="0.5511811023622047" right="0.5511811023622047" top="0.5905511811023623" bottom="0.7480314960629921" header="0.3937007874015748" footer="0.2755905511811024"/>
  <pageSetup fitToHeight="2" horizontalDpi="600" verticalDpi="600" orientation="landscape" paperSize="9" scale="65" r:id="rId3"/>
  <headerFooter alignWithMargins="0">
    <oddFooter>&amp;CF.F.G. - Commission Sportive Ligue d'Aquitaine</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1" sqref="C1"/>
    </sheetView>
  </sheetViews>
  <sheetFormatPr defaultColWidth="11.421875" defaultRowHeight="12.75"/>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Golf</cp:lastModifiedBy>
  <cp:lastPrinted>2017-06-11T16:26:29Z</cp:lastPrinted>
  <dcterms:created xsi:type="dcterms:W3CDTF">1997-06-11T16:10:37Z</dcterms:created>
  <dcterms:modified xsi:type="dcterms:W3CDTF">2017-06-11T17:16:43Z</dcterms:modified>
  <cp:category/>
  <cp:version/>
  <cp:contentType/>
  <cp:contentStatus/>
</cp:coreProperties>
</file>